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martie" sheetId="2" r:id="rId1"/>
    <sheet name="Sheet1" sheetId="3" r:id="rId2"/>
  </sheets>
  <definedNames>
    <definedName name="_xlnm.Print_Titles" localSheetId="0">martie!$13:$14</definedName>
  </definedNames>
  <calcPr calcId="162913"/>
</workbook>
</file>

<file path=xl/calcChain.xml><?xml version="1.0" encoding="utf-8"?>
<calcChain xmlns="http://schemas.openxmlformats.org/spreadsheetml/2006/main">
  <c r="F16" i="2" l="1"/>
  <c r="E16" i="2"/>
  <c r="F156" i="2" l="1"/>
  <c r="D148" i="2"/>
  <c r="D147" i="2"/>
  <c r="D135" i="2"/>
  <c r="E82" i="2" l="1"/>
  <c r="F82" i="2"/>
  <c r="D82" i="2"/>
  <c r="E63" i="2" l="1"/>
  <c r="F63" i="2"/>
  <c r="E128" i="2" l="1"/>
  <c r="F128" i="2"/>
  <c r="F98" i="2"/>
  <c r="F91" i="2" s="1"/>
  <c r="F90" i="2" s="1"/>
  <c r="E98" i="2"/>
  <c r="D9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E93" i="2"/>
  <c r="D63" i="2"/>
  <c r="D36" i="2"/>
  <c r="D13" i="2"/>
  <c r="F149" i="2" l="1"/>
  <c r="F148" i="2" s="1"/>
  <c r="F138" i="2" l="1"/>
  <c r="E149" i="2" l="1"/>
  <c r="E148" i="2" s="1"/>
  <c r="D149" i="2"/>
  <c r="F147" i="2"/>
  <c r="E147" i="2" l="1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F166" i="3"/>
  <c r="E166" i="3"/>
  <c r="D166" i="3"/>
  <c r="E165" i="3"/>
  <c r="E164" i="3" s="1"/>
  <c r="D165" i="3"/>
  <c r="D164" i="3" s="1"/>
  <c r="F162" i="3"/>
  <c r="E162" i="3"/>
  <c r="D162" i="3"/>
  <c r="F160" i="3"/>
  <c r="E160" i="3"/>
  <c r="D160" i="3"/>
  <c r="F159" i="3"/>
  <c r="E159" i="3"/>
  <c r="D159" i="3"/>
  <c r="F157" i="3"/>
  <c r="E157" i="3"/>
  <c r="E156" i="3" s="1"/>
  <c r="E155" i="3" s="1"/>
  <c r="D157" i="3"/>
  <c r="D156" i="3" s="1"/>
  <c r="D155" i="3" s="1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F120" i="3" s="1"/>
  <c r="E122" i="3"/>
  <c r="D122" i="3"/>
  <c r="D120" i="3" s="1"/>
  <c r="F121" i="3"/>
  <c r="E121" i="3"/>
  <c r="D121" i="3"/>
  <c r="F116" i="3"/>
  <c r="E116" i="3"/>
  <c r="D116" i="3"/>
  <c r="F115" i="3"/>
  <c r="E115" i="3"/>
  <c r="D115" i="3"/>
  <c r="D112" i="3" s="1"/>
  <c r="D111" i="3" s="1"/>
  <c r="F114" i="3"/>
  <c r="E114" i="3"/>
  <c r="D114" i="3"/>
  <c r="F113" i="3"/>
  <c r="E113" i="3"/>
  <c r="D113" i="3"/>
  <c r="F112" i="3"/>
  <c r="E112" i="3"/>
  <c r="F109" i="3"/>
  <c r="E109" i="3"/>
  <c r="D109" i="3"/>
  <c r="F100" i="3"/>
  <c r="E100" i="3"/>
  <c r="D100" i="3"/>
  <c r="D99" i="3"/>
  <c r="F98" i="3"/>
  <c r="F91" i="3" s="1"/>
  <c r="F90" i="3" s="1"/>
  <c r="E98" i="3"/>
  <c r="D98" i="3"/>
  <c r="D91" i="3" s="1"/>
  <c r="D90" i="3" s="1"/>
  <c r="F93" i="3"/>
  <c r="E93" i="3"/>
  <c r="D93" i="3"/>
  <c r="E91" i="3"/>
  <c r="E90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F17" i="3" s="1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E47" i="3" l="1"/>
  <c r="E16" i="3" s="1"/>
  <c r="E15" i="3" s="1"/>
  <c r="E10" i="3" s="1"/>
  <c r="F47" i="3"/>
  <c r="E111" i="3"/>
  <c r="D16" i="3"/>
  <c r="D15" i="3" s="1"/>
  <c r="D10" i="3" s="1"/>
  <c r="F111" i="3"/>
  <c r="F16" i="3"/>
  <c r="F15" i="3" s="1"/>
  <c r="F165" i="3"/>
  <c r="F164" i="3" s="1"/>
  <c r="F156" i="3" s="1"/>
  <c r="F155" i="3" s="1"/>
  <c r="D106" i="2"/>
  <c r="E106" i="2"/>
  <c r="F106" i="2"/>
  <c r="F10" i="3" l="1"/>
  <c r="F39" i="2"/>
  <c r="E39" i="2"/>
  <c r="E76" i="2" l="1"/>
  <c r="E47" i="2" s="1"/>
  <c r="F48" i="2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F17" i="2" s="1"/>
  <c r="E18" i="2"/>
  <c r="E36" i="2" l="1"/>
  <c r="E17" i="2" s="1"/>
  <c r="F36" i="2"/>
  <c r="E119" i="2"/>
  <c r="F119" i="2"/>
  <c r="E132" i="2"/>
  <c r="D132" i="2"/>
  <c r="F118" i="2" l="1"/>
  <c r="E118" i="2"/>
  <c r="D76" i="2"/>
  <c r="D175" i="2" l="1"/>
  <c r="D171" i="2"/>
  <c r="D170" i="2" s="1"/>
  <c r="F164" i="2"/>
  <c r="E164" i="2"/>
  <c r="D169" i="2" l="1"/>
  <c r="D163" i="2" s="1"/>
  <c r="D162" i="2" s="1"/>
  <c r="E175" i="2"/>
  <c r="F175" i="2"/>
  <c r="F169" i="2" s="1"/>
  <c r="F163" i="2" s="1"/>
  <c r="E171" i="2"/>
  <c r="E170" i="2" s="1"/>
  <c r="E169" i="2" l="1"/>
  <c r="F162" i="2"/>
  <c r="F76" i="2"/>
  <c r="F47" i="2" s="1"/>
  <c r="E163" i="2" l="1"/>
  <c r="E162" i="2" s="1"/>
  <c r="E124" i="2" l="1"/>
  <c r="E123" i="2" l="1"/>
  <c r="E117" i="2"/>
  <c r="E91" i="2" l="1"/>
  <c r="E90" i="2" l="1"/>
  <c r="E15" i="2" s="1"/>
  <c r="E10" i="2" s="1"/>
  <c r="D91" i="2"/>
  <c r="D90" i="2" s="1"/>
  <c r="F124" i="2" l="1"/>
  <c r="D124" i="2"/>
  <c r="D123" i="2" s="1"/>
  <c r="F123" i="2" l="1"/>
  <c r="F117" i="2"/>
  <c r="F15" i="2" s="1"/>
  <c r="F157" i="2" s="1"/>
  <c r="D17" i="2"/>
  <c r="F10" i="2" l="1"/>
  <c r="D119" i="2"/>
  <c r="D67" i="2"/>
  <c r="D47" i="2" s="1"/>
  <c r="D118" i="2" l="1"/>
  <c r="D117" i="2"/>
  <c r="D16" i="2" s="1"/>
  <c r="D15" i="2" s="1"/>
  <c r="D10" i="2" s="1"/>
</calcChain>
</file>

<file path=xl/sharedStrings.xml><?xml version="1.0" encoding="utf-8"?>
<sst xmlns="http://schemas.openxmlformats.org/spreadsheetml/2006/main" count="700" uniqueCount="341">
  <si>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</si>
  <si>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</si>
  <si>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</si>
  <si>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</si>
  <si>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</si>
  <si>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</si>
  <si>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</si>
  <si>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</si>
  <si>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</si>
  <si>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</si>
  <si>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</si>
  <si>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</si>
  <si>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</si>
  <si>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</si>
  <si>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</si>
  <si>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</si>
  <si>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</si>
  <si>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</si>
  <si>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</si>
  <si>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</si>
  <si>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</si>
  <si>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</si>
  <si>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</si>
  <si>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</si>
  <si>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</si>
  <si>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</si>
  <si>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</si>
  <si>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</si>
  <si>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</si>
  <si>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</si>
  <si>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</si>
  <si>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</si>
  <si>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</si>
  <si>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</si>
  <si>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</si>
  <si>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</si>
  <si>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</si>
  <si>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</si>
  <si>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</si>
  <si>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</si>
  <si>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</si>
  <si>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</si>
  <si>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</si>
  <si>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</si>
  <si>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</si>
  <si>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</si>
  <si>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</si>
  <si>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</si>
  <si>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</si>
  <si>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</si>
  <si>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</si>
  <si>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</si>
  <si>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</si>
  <si>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</si>
  <si>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</si>
  <si>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</si>
  <si>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</si>
  <si>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</si>
  <si>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</si>
  <si>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</si>
  <si>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</si>
  <si>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</si>
  <si>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</si>
  <si>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</si>
  <si>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</si>
  <si>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</si>
  <si>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</si>
  <si>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</si>
  <si>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</si>
  <si>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</si>
  <si>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</si>
  <si>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</si>
  <si>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</si>
  <si>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</si>
  <si>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</si>
  <si>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</si>
  <si>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</si>
  <si>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</si>
  <si>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</si>
  <si>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</si>
  <si>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</si>
  <si>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</si>
  <si>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</si>
  <si>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</si>
  <si>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</si>
  <si>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</si>
  <si>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</si>
  <si>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</si>
  <si>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</si>
  <si>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</si>
  <si>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</si>
  <si>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</si>
  <si>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</si>
  <si>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</si>
  <si>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</si>
  <si>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</si>
  <si>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</si>
  <si>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</si>
  <si>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</si>
  <si>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</si>
  <si>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</si>
  <si>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</si>
  <si>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</si>
  <si>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</si>
  <si>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</si>
  <si>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</si>
  <si>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</si>
  <si>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</si>
  <si>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</si>
  <si>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</si>
  <si>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</si>
  <si>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</si>
  <si>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</si>
  <si>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</si>
  <si>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</si>
  <si>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</si>
  <si>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</si>
  <si>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</si>
  <si>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</si>
  <si>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</si>
  <si>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</si>
  <si>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</si>
  <si>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</si>
  <si>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</si>
  <si>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</si>
  <si>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</si>
  <si>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</si>
  <si>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</si>
  <si>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</si>
  <si>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</si>
  <si>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</si>
  <si>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</si>
  <si>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</si>
  <si>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</si>
  <si>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</si>
  <si>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</si>
  <si>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</si>
  <si>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</si>
  <si>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</si>
  <si>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</si>
  <si>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</si>
  <si>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</si>
  <si>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</si>
  <si>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</si>
  <si>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</si>
  <si>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</si>
  <si>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</si>
  <si>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</si>
  <si>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</si>
  <si>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</si>
  <si>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</si>
  <si>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</si>
  <si>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</si>
  <si>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</si>
  <si>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</si>
  <si>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</si>
  <si>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</si>
  <si>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</si>
  <si>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</si>
  <si>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</si>
  <si>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</si>
  <si>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</si>
  <si>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</si>
  <si>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</si>
  <si>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</si>
  <si>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</si>
  <si>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</si>
  <si>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</si>
  <si>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</si>
  <si>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</si>
  <si>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</si>
  <si>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</si>
  <si>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</si>
  <si>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</si>
  <si>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</si>
  <si>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</si>
  <si>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</si>
  <si>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</si>
  <si>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</si>
  <si>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</si>
  <si>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</si>
  <si>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</si>
  <si>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</si>
  <si>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</si>
  <si>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</si>
  <si>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</si>
  <si>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</si>
  <si>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</si>
  <si>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</si>
  <si>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</si>
  <si>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</si>
  <si>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</si>
  <si>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</si>
  <si>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</si>
  <si>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</si>
  <si>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</si>
  <si>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</si>
  <si>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</si>
  <si>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</si>
  <si>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</si>
  <si>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</si>
  <si>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</si>
  <si>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</si>
  <si>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</si>
  <si>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</si>
  <si>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</si>
  <si>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</si>
  <si>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</si>
  <si>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</si>
  <si>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</si>
  <si>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</si>
  <si>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</si>
  <si>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</si>
  <si>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</si>
  <si>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</si>
  <si>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</si>
  <si>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</si>
  <si>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</si>
  <si>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</si>
  <si>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</si>
  <si>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</si>
  <si>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</si>
  <si>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</si>
  <si>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</si>
  <si>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</si>
  <si>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</si>
  <si>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</si>
  <si>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</si>
  <si>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</si>
  <si>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</si>
  <si>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</si>
  <si>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</si>
  <si>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</si>
  <si>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</si>
  <si>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</si>
  <si>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</si>
  <si>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</si>
  <si>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</si>
  <si>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</si>
  <si>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</si>
  <si>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</si>
  <si>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</si>
  <si>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</si>
  <si>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</si>
  <si>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</si>
  <si>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</si>
  <si>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</si>
  <si>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</si>
  <si>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</si>
  <si>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</si>
  <si>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</si>
  <si>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</si>
  <si>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</si>
  <si>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</si>
  <si>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</si>
  <si>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</si>
  <si>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</si>
  <si>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</si>
  <si>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</si>
  <si>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</si>
  <si>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</si>
  <si>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</si>
  <si>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</si>
  <si>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</si>
  <si>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</si>
  <si>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</si>
  <si>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</si>
  <si>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</si>
  <si>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</si>
  <si>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</si>
  <si>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</si>
  <si>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</si>
  <si>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</si>
  <si>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</si>
  <si>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</si>
  <si>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</si>
  <si>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</si>
  <si>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</si>
  <si>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</si>
  <si>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</si>
  <si>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</si>
  <si>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</si>
  <si>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</si>
  <si>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</si>
  <si>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</si>
  <si>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</si>
  <si>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</si>
  <si>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</si>
  <si>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</si>
  <si>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</si>
  <si>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</si>
  <si>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</si>
  <si>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</si>
  <si>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</si>
  <si>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</si>
  <si>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</si>
  <si>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</si>
  <si>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</si>
  <si>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 xml:space="preserve">            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</si>
  <si>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</si>
  <si>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</si>
  <si>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</si>
  <si>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</si>
  <si>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</si>
  <si>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</si>
  <si>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</si>
  <si>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</si>
  <si>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</si>
  <si>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</si>
  <si>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</si>
  <si>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</si>
  <si>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</si>
  <si>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</si>
  <si>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</si>
  <si>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</si>
  <si>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</si>
  <si>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</si>
  <si>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</si>
  <si>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</si>
  <si>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</si>
  <si>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</si>
  <si>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</si>
  <si>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</si>
  <si>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</si>
  <si>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</si>
  <si>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</si>
  <si>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</si>
  <si>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</si>
  <si>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</si>
  <si>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</si>
  <si>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</si>
  <si>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</si>
  <si>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</si>
  <si>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</si>
  <si>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</si>
  <si>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</si>
  <si>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BUGETUL PE ANUL 2023
ŞI PLĂŢILE PENTRU PERIOADA 01 IANUARIE - 31 MARTIE 2023</t>
  </si>
  <si>
    <t>DESCHIDERI
01.01. - 31.03.2023</t>
  </si>
  <si>
    <t>PLĂȚI
 01.01. - 31.03.2023</t>
  </si>
  <si>
    <t>Alte active fixe (licențe)</t>
  </si>
  <si>
    <t>Reparații capitale aferente activelor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</si>
</sst>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sz val="11"/>
      <color rgb="FF00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3" fontId="15" fillId="7" borderId="93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3" fontId="15" fillId="0" borderId="93" xfId="0" applyNumberFormat="1" applyFont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0</xdr:rowOff>
    </xdr:from>
    <xdr:to>
      <xdr:col>3</xdr:col>
      <xdr:colOff>175564</xdr:colOff>
      <xdr:row>4</xdr:row>
      <xdr:rowOff>63398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4" y="0"/>
          <a:ext cx="5398617" cy="9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5"/>
  <sheetViews>
    <sheetView tabSelected="1" zoomScale="120" zoomScaleNormal="120" workbookViewId="0">
      <selection activeCell="J13" sqref="J13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2" spans="2:12" x14ac:dyDescent="0.3">
      <c r="H2" s="327" t="s">
        <v>298</v>
      </c>
    </row>
    <row r="3" spans="2:12" ht="17.850000000000001" x14ac:dyDescent="0.35">
      <c r="B3" s="51"/>
    </row>
    <row r="4" spans="2:12" ht="21.9" customHeight="1" x14ac:dyDescent="0.3"/>
    <row r="5" spans="2:12" ht="23.2" customHeight="1" x14ac:dyDescent="0.3">
      <c r="B5" s="390"/>
      <c r="C5" s="390"/>
      <c r="D5" s="390"/>
      <c r="E5" s="390"/>
      <c r="F5" s="390"/>
    </row>
    <row r="6" spans="2:12" ht="36.75" customHeight="1" x14ac:dyDescent="0.3">
      <c r="B6" s="391" t="s">
        <v>336</v>
      </c>
      <c r="C6" s="392"/>
      <c r="D6" s="392"/>
      <c r="E6" s="392"/>
      <c r="F6" s="392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7" t="s">
        <v>1</v>
      </c>
      <c r="C8" s="44" t="s">
        <v>2</v>
      </c>
      <c r="D8" s="4" t="s">
        <v>299</v>
      </c>
      <c r="E8" s="63" t="s">
        <v>337</v>
      </c>
      <c r="F8" s="238" t="s">
        <v>338</v>
      </c>
    </row>
    <row r="9" spans="2:12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  <c r="L9" s="129"/>
    </row>
    <row r="10" spans="2:12" ht="27.8" customHeight="1" thickBot="1" x14ac:dyDescent="0.35">
      <c r="B10" s="241" t="s">
        <v>3</v>
      </c>
      <c r="C10" s="168" t="s">
        <v>253</v>
      </c>
      <c r="D10" s="132">
        <f>D15+D162</f>
        <v>3190125</v>
      </c>
      <c r="E10" s="132">
        <f>E15+E162</f>
        <v>1085561.4940000002</v>
      </c>
      <c r="F10" s="242">
        <f>F15+F162</f>
        <v>1066097.6089999999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- 31.03.2023</v>
      </c>
      <c r="F13" s="238" t="str">
        <f>F8</f>
        <v>PLĂȚI
 01.01. - 31.03.2023</v>
      </c>
    </row>
    <row r="14" spans="2:12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0" t="s">
        <v>3</v>
      </c>
      <c r="C15" s="47" t="s">
        <v>4</v>
      </c>
      <c r="D15" s="48">
        <f>D16+D147</f>
        <v>2812313</v>
      </c>
      <c r="E15" s="48">
        <f>E16+E147</f>
        <v>1068542.2140000002</v>
      </c>
      <c r="F15" s="48">
        <f>F16+F147+F156</f>
        <v>1049212.317</v>
      </c>
      <c r="H15" s="50"/>
      <c r="I15" s="50"/>
    </row>
    <row r="16" spans="2:12" ht="21.9" customHeight="1" x14ac:dyDescent="0.3">
      <c r="B16" s="261" t="s">
        <v>290</v>
      </c>
      <c r="C16" s="5" t="s">
        <v>6</v>
      </c>
      <c r="D16" s="6">
        <f>D17+D47+D90+D108+D117+D132+D135</f>
        <v>2809413</v>
      </c>
      <c r="E16" s="6">
        <f>E17+E47+E90+E108+E117+E132+E135</f>
        <v>1068406.4740000002</v>
      </c>
      <c r="F16" s="262">
        <f>F17+F47+F90+F108+F117+F132+F135</f>
        <v>1049152.8189999999</v>
      </c>
      <c r="I16" s="50"/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10179.35</v>
      </c>
      <c r="F17" s="264">
        <f>F18+F36+F39</f>
        <v>9512.0700000000015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33777</v>
      </c>
      <c r="E18" s="9">
        <f>E19+E20++E21+E22+E23+E24+E25+E26+E27+E28+E29+E30+E31+E32+E33+E35+E34</f>
        <v>9907</v>
      </c>
      <c r="F18" s="266">
        <f>F19+F20++F21+F22+F23+F24+F25+F26+F27+F28+F29+F30+F31+F32+F33+F35+F34</f>
        <v>9255.2250000000004</v>
      </c>
    </row>
    <row r="19" spans="2:6" ht="16" customHeight="1" x14ac:dyDescent="0.3">
      <c r="B19" s="267" t="s">
        <v>8</v>
      </c>
      <c r="C19" s="10" t="s">
        <v>9</v>
      </c>
      <c r="D19" s="11">
        <v>29400</v>
      </c>
      <c r="E19" s="65">
        <v>8514</v>
      </c>
      <c r="F19" s="268">
        <v>8035.5339999999997</v>
      </c>
    </row>
    <row r="20" spans="2:6" ht="16" hidden="1" customHeight="1" x14ac:dyDescent="0.3">
      <c r="B20" s="267" t="s">
        <v>10</v>
      </c>
      <c r="C20" s="10" t="s">
        <v>11</v>
      </c>
      <c r="D20" s="11"/>
      <c r="E20" s="65"/>
      <c r="F20" s="268"/>
    </row>
    <row r="21" spans="2:6" ht="16" hidden="1" customHeight="1" x14ac:dyDescent="0.3">
      <c r="B21" s="267" t="s">
        <v>12</v>
      </c>
      <c r="C21" s="10" t="s">
        <v>13</v>
      </c>
      <c r="D21" s="11"/>
      <c r="E21" s="65"/>
      <c r="F21" s="268"/>
    </row>
    <row r="22" spans="2:6" ht="16" hidden="1" customHeight="1" x14ac:dyDescent="0.3">
      <c r="B22" s="267" t="s">
        <v>14</v>
      </c>
      <c r="C22" s="10" t="s">
        <v>15</v>
      </c>
      <c r="D22" s="11"/>
      <c r="E22" s="65"/>
      <c r="F22" s="268"/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950</v>
      </c>
      <c r="F23" s="268">
        <v>879.12699999999995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55</v>
      </c>
      <c r="F24" s="268">
        <v>46.936999999999998</v>
      </c>
    </row>
    <row r="25" spans="2:6" ht="16" hidden="1" customHeight="1" x14ac:dyDescent="0.3">
      <c r="B25" s="267" t="s">
        <v>20</v>
      </c>
      <c r="C25" s="10" t="s">
        <v>21</v>
      </c>
      <c r="D25" s="11"/>
      <c r="E25" s="65"/>
      <c r="F25" s="268"/>
    </row>
    <row r="26" spans="2:6" ht="16" hidden="1" customHeight="1" x14ac:dyDescent="0.3">
      <c r="B26" s="267" t="s">
        <v>22</v>
      </c>
      <c r="C26" s="10" t="s">
        <v>23</v>
      </c>
      <c r="D26" s="11"/>
      <c r="E26" s="65"/>
      <c r="F26" s="268"/>
    </row>
    <row r="27" spans="2:6" ht="16" hidden="1" customHeight="1" x14ac:dyDescent="0.3">
      <c r="B27" s="267" t="s">
        <v>24</v>
      </c>
      <c r="C27" s="10" t="s">
        <v>25</v>
      </c>
      <c r="D27" s="11"/>
      <c r="E27" s="65"/>
      <c r="F27" s="268"/>
    </row>
    <row r="28" spans="2:6" ht="16" hidden="1" customHeight="1" x14ac:dyDescent="0.3">
      <c r="B28" s="267" t="s">
        <v>26</v>
      </c>
      <c r="C28" s="10" t="s">
        <v>27</v>
      </c>
      <c r="D28" s="11"/>
      <c r="E28" s="65"/>
      <c r="F28" s="268"/>
    </row>
    <row r="29" spans="2:6" ht="16" hidden="1" customHeight="1" x14ac:dyDescent="0.3">
      <c r="B29" s="267" t="s">
        <v>28</v>
      </c>
      <c r="C29" s="10" t="s">
        <v>29</v>
      </c>
      <c r="D29" s="11"/>
      <c r="E29" s="65"/>
      <c r="F29" s="268"/>
    </row>
    <row r="30" spans="2:6" ht="16" hidden="1" customHeight="1" x14ac:dyDescent="0.3">
      <c r="B30" s="267" t="s">
        <v>30</v>
      </c>
      <c r="C30" s="10" t="s">
        <v>31</v>
      </c>
      <c r="D30" s="11"/>
      <c r="E30" s="65"/>
      <c r="F30" s="268"/>
    </row>
    <row r="31" spans="2:6" ht="16" customHeight="1" x14ac:dyDescent="0.3">
      <c r="B31" s="267" t="s">
        <v>32</v>
      </c>
      <c r="C31" s="10" t="s">
        <v>33</v>
      </c>
      <c r="D31" s="11">
        <v>45</v>
      </c>
      <c r="E31" s="65">
        <v>18</v>
      </c>
      <c r="F31" s="269">
        <v>9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/>
      <c r="F32" s="268"/>
    </row>
    <row r="33" spans="2:6" ht="16" hidden="1" customHeight="1" x14ac:dyDescent="0.3">
      <c r="B33" s="267" t="s">
        <v>36</v>
      </c>
      <c r="C33" s="10" t="s">
        <v>37</v>
      </c>
      <c r="D33" s="11"/>
      <c r="E33" s="65"/>
      <c r="F33" s="268"/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250</v>
      </c>
      <c r="F34" s="268">
        <v>223.77799999999999</v>
      </c>
    </row>
    <row r="35" spans="2:6" ht="16" customHeight="1" x14ac:dyDescent="0.3">
      <c r="B35" s="267" t="s">
        <v>38</v>
      </c>
      <c r="C35" s="10" t="s">
        <v>39</v>
      </c>
      <c r="D35" s="11">
        <v>360</v>
      </c>
      <c r="E35" s="65">
        <v>120</v>
      </c>
      <c r="F35" s="268">
        <v>60.848999999999997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473</v>
      </c>
      <c r="E36" s="9">
        <f t="shared" ref="E36:F36" si="0">E37+E38</f>
        <v>52.35</v>
      </c>
      <c r="F36" s="266">
        <f t="shared" si="0"/>
        <v>50.798000000000002</v>
      </c>
    </row>
    <row r="37" spans="2:6" ht="16" customHeight="1" x14ac:dyDescent="0.3">
      <c r="B37" s="267" t="s">
        <v>41</v>
      </c>
      <c r="C37" s="12" t="s">
        <v>42</v>
      </c>
      <c r="D37" s="11">
        <v>75</v>
      </c>
      <c r="E37" s="65">
        <v>35</v>
      </c>
      <c r="F37" s="268">
        <v>33.448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17.350000000000001</v>
      </c>
      <c r="F38" s="268">
        <v>17.350000000000001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220</v>
      </c>
      <c r="F39" s="266">
        <f>F40+F41+F42+F43+F44+F45+F46</f>
        <v>206.047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220</v>
      </c>
      <c r="F45" s="268">
        <v>206.047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2170</v>
      </c>
      <c r="F47" s="264">
        <f>F48+F59+F60+F63+F67+F70+F71+F72+F73+F74+F75+F76</f>
        <v>1379.6890000000001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5210</v>
      </c>
      <c r="E48" s="11">
        <f>E49+E50+E51+E52+E53+E54+E55+E56+E57+E58</f>
        <v>1497</v>
      </c>
      <c r="F48" s="270">
        <f>F49+F50+F51+F52+F53+F54+F55+F56+F57+F58</f>
        <v>1089.2739999999999</v>
      </c>
    </row>
    <row r="49" spans="2:9" ht="16" customHeight="1" x14ac:dyDescent="0.3">
      <c r="B49" s="267" t="s">
        <v>57</v>
      </c>
      <c r="C49" s="10" t="s">
        <v>58</v>
      </c>
      <c r="D49" s="11">
        <v>45</v>
      </c>
      <c r="E49" s="65">
        <v>5</v>
      </c>
      <c r="F49" s="268">
        <v>5.8999999999999997E-2</v>
      </c>
    </row>
    <row r="50" spans="2:9" ht="16" customHeight="1" x14ac:dyDescent="0.3">
      <c r="B50" s="267" t="s">
        <v>59</v>
      </c>
      <c r="C50" s="10" t="s">
        <v>60</v>
      </c>
      <c r="D50" s="11">
        <v>15</v>
      </c>
      <c r="E50" s="65">
        <v>0</v>
      </c>
      <c r="F50" s="268">
        <v>0</v>
      </c>
    </row>
    <row r="51" spans="2:9" ht="16" customHeight="1" x14ac:dyDescent="0.3">
      <c r="B51" s="267" t="s">
        <v>61</v>
      </c>
      <c r="C51" s="10" t="s">
        <v>62</v>
      </c>
      <c r="D51" s="11">
        <v>2300</v>
      </c>
      <c r="E51" s="65">
        <v>800</v>
      </c>
      <c r="F51" s="268">
        <v>736.50900000000001</v>
      </c>
    </row>
    <row r="52" spans="2:9" ht="16" customHeight="1" x14ac:dyDescent="0.3">
      <c r="B52" s="267" t="s">
        <v>63</v>
      </c>
      <c r="C52" s="10" t="s">
        <v>64</v>
      </c>
      <c r="D52" s="11">
        <v>200</v>
      </c>
      <c r="E52" s="65">
        <v>50</v>
      </c>
      <c r="F52" s="268">
        <v>32.539000000000001</v>
      </c>
    </row>
    <row r="53" spans="2:9" ht="16" customHeight="1" x14ac:dyDescent="0.3">
      <c r="B53" s="267" t="s">
        <v>65</v>
      </c>
      <c r="C53" s="10" t="s">
        <v>66</v>
      </c>
      <c r="D53" s="11">
        <v>120</v>
      </c>
      <c r="E53" s="65">
        <v>30</v>
      </c>
      <c r="F53" s="268">
        <v>15.528</v>
      </c>
    </row>
    <row r="54" spans="2:9" ht="16" customHeight="1" x14ac:dyDescent="0.3">
      <c r="B54" s="267" t="s">
        <v>67</v>
      </c>
      <c r="C54" s="10" t="s">
        <v>68</v>
      </c>
      <c r="D54" s="11">
        <v>150</v>
      </c>
      <c r="E54" s="65">
        <v>30</v>
      </c>
      <c r="F54" s="268">
        <v>1.7709999999999999</v>
      </c>
    </row>
    <row r="55" spans="2:9" ht="16" customHeight="1" x14ac:dyDescent="0.3">
      <c r="B55" s="267" t="s">
        <v>69</v>
      </c>
      <c r="C55" s="10" t="s">
        <v>70</v>
      </c>
      <c r="D55" s="11">
        <v>10</v>
      </c>
      <c r="E55" s="65">
        <v>2</v>
      </c>
      <c r="F55" s="268">
        <v>0.42</v>
      </c>
    </row>
    <row r="56" spans="2:9" ht="16" customHeight="1" x14ac:dyDescent="0.3">
      <c r="B56" s="267" t="s">
        <v>191</v>
      </c>
      <c r="C56" s="10" t="s">
        <v>71</v>
      </c>
      <c r="D56" s="11">
        <v>150</v>
      </c>
      <c r="E56" s="65">
        <v>60</v>
      </c>
      <c r="F56" s="268">
        <v>12.19</v>
      </c>
    </row>
    <row r="57" spans="2:9" ht="16" hidden="1" customHeight="1" x14ac:dyDescent="0.3">
      <c r="B57" s="267" t="s">
        <v>72</v>
      </c>
      <c r="C57" s="10" t="s">
        <v>73</v>
      </c>
      <c r="D57" s="11"/>
      <c r="E57" s="65"/>
      <c r="F57" s="268"/>
    </row>
    <row r="58" spans="2:9" ht="16" customHeight="1" x14ac:dyDescent="0.3">
      <c r="B58" s="271" t="s">
        <v>74</v>
      </c>
      <c r="C58" s="328" t="s">
        <v>75</v>
      </c>
      <c r="D58" s="62">
        <v>2220</v>
      </c>
      <c r="E58" s="68">
        <v>520</v>
      </c>
      <c r="F58" s="329">
        <v>290.25799999999998</v>
      </c>
      <c r="I58" s="50"/>
    </row>
    <row r="59" spans="2:9" ht="16" customHeight="1" x14ac:dyDescent="0.3">
      <c r="B59" s="267" t="s">
        <v>76</v>
      </c>
      <c r="C59" s="17" t="s">
        <v>77</v>
      </c>
      <c r="D59" s="20">
        <v>500</v>
      </c>
      <c r="E59" s="66">
        <v>100</v>
      </c>
      <c r="F59" s="272">
        <v>3.6160000000000001</v>
      </c>
    </row>
    <row r="60" spans="2:9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9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9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9" ht="16" customHeight="1" x14ac:dyDescent="0.3">
      <c r="B63" s="267" t="s">
        <v>84</v>
      </c>
      <c r="C63" s="17" t="s">
        <v>85</v>
      </c>
      <c r="D63" s="20">
        <f>SUM(D64:D66)</f>
        <v>900</v>
      </c>
      <c r="E63" s="20">
        <f t="shared" ref="E63:F63" si="1">SUM(E64:E66)</f>
        <v>100</v>
      </c>
      <c r="F63" s="20">
        <f t="shared" si="1"/>
        <v>30.498000000000001</v>
      </c>
    </row>
    <row r="64" spans="2:9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900</v>
      </c>
      <c r="E66" s="65">
        <v>100</v>
      </c>
      <c r="F66" s="268">
        <v>30.498000000000001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2">E69+E68</f>
        <v>30</v>
      </c>
      <c r="F67" s="273">
        <f t="shared" si="2"/>
        <v>23.562999999999999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30</v>
      </c>
      <c r="F68" s="268">
        <v>23.562999999999999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55</v>
      </c>
      <c r="E71" s="66">
        <v>15</v>
      </c>
      <c r="F71" s="275">
        <v>12.278</v>
      </c>
    </row>
    <row r="72" spans="2:6" ht="16" customHeight="1" x14ac:dyDescent="0.3">
      <c r="B72" s="274" t="s">
        <v>102</v>
      </c>
      <c r="C72" s="17" t="s">
        <v>103</v>
      </c>
      <c r="D72" s="20">
        <v>4950</v>
      </c>
      <c r="E72" s="66">
        <v>0</v>
      </c>
      <c r="F72" s="276">
        <v>0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0</v>
      </c>
      <c r="F73" s="268">
        <v>0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10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50</v>
      </c>
      <c r="E75" s="66">
        <v>9.8000000000000007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2340</v>
      </c>
      <c r="E76" s="20">
        <f>E82+E77+E78+E79+E80+E81</f>
        <v>408.2</v>
      </c>
      <c r="F76" s="273">
        <f>F82+F77+F78+F79+F80+F81</f>
        <v>220.46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50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100</v>
      </c>
      <c r="E78" s="65">
        <v>40</v>
      </c>
      <c r="F78" s="268">
        <v>35</v>
      </c>
    </row>
    <row r="79" spans="2:6" ht="16" hidden="1" customHeight="1" x14ac:dyDescent="0.3">
      <c r="B79" s="267" t="s">
        <v>114</v>
      </c>
      <c r="C79" s="10" t="s">
        <v>115</v>
      </c>
      <c r="D79" s="11"/>
      <c r="E79" s="65"/>
      <c r="F79" s="268"/>
    </row>
    <row r="80" spans="2:6" ht="16" hidden="1" customHeight="1" x14ac:dyDescent="0.3">
      <c r="B80" s="267" t="s">
        <v>116</v>
      </c>
      <c r="C80" s="10" t="s">
        <v>117</v>
      </c>
      <c r="D80" s="11"/>
      <c r="E80" s="65"/>
      <c r="F80" s="268"/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10</v>
      </c>
      <c r="F81" s="268">
        <v>3.1320000000000001</v>
      </c>
    </row>
    <row r="82" spans="2:6" ht="16" customHeight="1" x14ac:dyDescent="0.3">
      <c r="B82" s="261" t="s">
        <v>120</v>
      </c>
      <c r="C82" s="13" t="s">
        <v>121</v>
      </c>
      <c r="D82" s="6">
        <f>D83+D84+D85+D88</f>
        <v>1735</v>
      </c>
      <c r="E82" s="6">
        <f t="shared" ref="E82:F82" si="3">E83+E84+E85+E88</f>
        <v>308.2</v>
      </c>
      <c r="F82" s="6">
        <f t="shared" si="3"/>
        <v>182.328</v>
      </c>
    </row>
    <row r="83" spans="2:6" ht="19.45" customHeight="1" x14ac:dyDescent="0.3">
      <c r="B83" s="267" t="s">
        <v>122</v>
      </c>
      <c r="C83" s="10" t="s">
        <v>151</v>
      </c>
      <c r="D83" s="11">
        <v>950</v>
      </c>
      <c r="E83" s="11">
        <v>238</v>
      </c>
      <c r="F83" s="270">
        <v>122.38500000000001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10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500</v>
      </c>
      <c r="E85" s="65">
        <v>60</v>
      </c>
      <c r="F85" s="268">
        <v>59.743000000000002</v>
      </c>
    </row>
    <row r="86" spans="2:6" ht="16" hidden="1" customHeight="1" x14ac:dyDescent="0.3">
      <c r="B86" s="267" t="s">
        <v>124</v>
      </c>
      <c r="C86" s="10"/>
      <c r="D86" s="11"/>
      <c r="E86" s="65"/>
      <c r="F86" s="268"/>
    </row>
    <row r="87" spans="2:6" ht="16" hidden="1" customHeight="1" x14ac:dyDescent="0.3">
      <c r="B87" s="267" t="s">
        <v>125</v>
      </c>
      <c r="C87" s="10" t="s">
        <v>153</v>
      </c>
      <c r="D87" s="11"/>
      <c r="E87" s="65"/>
      <c r="F87" s="268"/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0.2</v>
      </c>
      <c r="F88" s="268">
        <v>0.2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1050421.3130000001</v>
      </c>
      <c r="F90" s="14">
        <f>F91+F106</f>
        <v>1033413.615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2103614</v>
      </c>
      <c r="E91" s="16">
        <f>E92+E93+E98</f>
        <v>753703.06599999999</v>
      </c>
      <c r="F91" s="16">
        <f>F92+F93+F98</f>
        <v>736696.96100000001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4700</v>
      </c>
      <c r="F92" s="276">
        <v>4700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10</v>
      </c>
      <c r="F93" s="273">
        <f>F94+F95+F96+F97</f>
        <v>8.2729999999999997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0</v>
      </c>
      <c r="F96" s="268">
        <v>0</v>
      </c>
    </row>
    <row r="97" spans="2:9" ht="16" customHeight="1" x14ac:dyDescent="0.3">
      <c r="B97" s="267" t="s">
        <v>135</v>
      </c>
      <c r="C97" s="39" t="s">
        <v>159</v>
      </c>
      <c r="D97" s="11">
        <v>2500</v>
      </c>
      <c r="E97" s="65">
        <v>10</v>
      </c>
      <c r="F97" s="268">
        <v>8.2729999999999997</v>
      </c>
    </row>
    <row r="98" spans="2:9" ht="16" customHeight="1" x14ac:dyDescent="0.3">
      <c r="B98" s="274" t="s">
        <v>300</v>
      </c>
      <c r="C98" s="26" t="s">
        <v>137</v>
      </c>
      <c r="D98" s="20">
        <f>D99+D100+D101+D102+D103+D104+D105</f>
        <v>2079614</v>
      </c>
      <c r="E98" s="20">
        <f>E99+E104+E105+E100+E101+E102+E103</f>
        <v>748993.06599999999</v>
      </c>
      <c r="F98" s="20">
        <f>F99+F104+F105+F100+F101+F102+F103</f>
        <v>731988.68799999997</v>
      </c>
      <c r="G98" s="60"/>
      <c r="H98" s="50"/>
      <c r="I98" s="50"/>
    </row>
    <row r="99" spans="2:9" ht="16" customHeight="1" x14ac:dyDescent="0.3">
      <c r="B99" s="274" t="s">
        <v>301</v>
      </c>
      <c r="C99" s="26"/>
      <c r="D99" s="20">
        <v>604597</v>
      </c>
      <c r="E99" s="20">
        <v>367063.56099999999</v>
      </c>
      <c r="F99" s="273">
        <v>366381.56</v>
      </c>
      <c r="G99" s="57"/>
      <c r="I99" s="50"/>
    </row>
    <row r="100" spans="2:9" ht="18.45" customHeight="1" x14ac:dyDescent="0.3">
      <c r="B100" s="350" t="s">
        <v>220</v>
      </c>
      <c r="C100" s="41"/>
      <c r="D100" s="352">
        <v>403</v>
      </c>
      <c r="E100" s="42">
        <v>403</v>
      </c>
      <c r="F100" s="283">
        <v>376.11200000000002</v>
      </c>
    </row>
    <row r="101" spans="2:9" ht="16" customHeight="1" x14ac:dyDescent="0.3">
      <c r="B101" s="267" t="s">
        <v>302</v>
      </c>
      <c r="C101" s="39" t="s">
        <v>161</v>
      </c>
      <c r="D101" s="11">
        <v>755000</v>
      </c>
      <c r="E101" s="65">
        <v>357093</v>
      </c>
      <c r="F101" s="284">
        <v>355120.75799999997</v>
      </c>
      <c r="I101" s="50"/>
    </row>
    <row r="102" spans="2:9" ht="16" customHeight="1" x14ac:dyDescent="0.3">
      <c r="B102" s="267" t="s">
        <v>303</v>
      </c>
      <c r="C102" s="39" t="s">
        <v>162</v>
      </c>
      <c r="D102" s="11">
        <v>170000</v>
      </c>
      <c r="E102" s="65">
        <v>17285.34</v>
      </c>
      <c r="F102" s="284">
        <v>3382.7579999999998</v>
      </c>
    </row>
    <row r="103" spans="2:9" ht="16" customHeight="1" x14ac:dyDescent="0.3">
      <c r="B103" s="351" t="s">
        <v>304</v>
      </c>
      <c r="C103" s="59" t="s">
        <v>164</v>
      </c>
      <c r="D103" s="62">
        <v>530614</v>
      </c>
      <c r="E103" s="68">
        <v>6727.5</v>
      </c>
      <c r="F103" s="285">
        <v>6727.5</v>
      </c>
    </row>
    <row r="104" spans="2:9" ht="16" customHeight="1" x14ac:dyDescent="0.3">
      <c r="B104" s="267" t="s">
        <v>138</v>
      </c>
      <c r="C104" s="40" t="s">
        <v>165</v>
      </c>
      <c r="D104" s="25">
        <v>15000</v>
      </c>
      <c r="E104" s="69">
        <v>0</v>
      </c>
      <c r="F104" s="268">
        <v>0</v>
      </c>
    </row>
    <row r="105" spans="2:9" ht="16" customHeight="1" x14ac:dyDescent="0.3">
      <c r="B105" s="267" t="s">
        <v>305</v>
      </c>
      <c r="C105" s="17"/>
      <c r="D105" s="25">
        <v>4000</v>
      </c>
      <c r="E105" s="69">
        <v>420.66500000000002</v>
      </c>
      <c r="F105" s="286">
        <v>0</v>
      </c>
    </row>
    <row r="106" spans="2:9" ht="21.9" customHeight="1" x14ac:dyDescent="0.3">
      <c r="B106" s="281" t="s">
        <v>192</v>
      </c>
      <c r="C106" s="15" t="s">
        <v>260</v>
      </c>
      <c r="D106" s="16">
        <f>SUM(D107)</f>
        <v>461049</v>
      </c>
      <c r="E106" s="16">
        <f>SUM(E107)</f>
        <v>296718.24699999997</v>
      </c>
      <c r="F106" s="287">
        <f>SUM(F107)</f>
        <v>296716.65399999998</v>
      </c>
    </row>
    <row r="107" spans="2:9" ht="21.05" customHeight="1" x14ac:dyDescent="0.3">
      <c r="B107" s="288" t="s">
        <v>139</v>
      </c>
      <c r="C107" s="344" t="s">
        <v>140</v>
      </c>
      <c r="D107" s="345">
        <v>461049</v>
      </c>
      <c r="E107" s="346">
        <v>296718.24699999997</v>
      </c>
      <c r="F107" s="347">
        <v>296716.65399999998</v>
      </c>
    </row>
    <row r="108" spans="2:9" ht="25.35" customHeight="1" x14ac:dyDescent="0.3">
      <c r="B108" s="295" t="s">
        <v>324</v>
      </c>
      <c r="C108" s="378" t="s">
        <v>306</v>
      </c>
      <c r="D108" s="56">
        <f>D109+D113</f>
        <v>16948</v>
      </c>
      <c r="E108" s="56">
        <f t="shared" ref="E108:F108" si="4">E109+E113</f>
        <v>0</v>
      </c>
      <c r="F108" s="296">
        <f t="shared" si="4"/>
        <v>0</v>
      </c>
    </row>
    <row r="109" spans="2:9" ht="16" customHeight="1" x14ac:dyDescent="0.3">
      <c r="B109" s="281"/>
      <c r="C109" s="15">
        <v>56.48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9" ht="16" customHeight="1" x14ac:dyDescent="0.3">
      <c r="B110" s="293" t="s">
        <v>167</v>
      </c>
      <c r="C110" s="38" t="s">
        <v>307</v>
      </c>
      <c r="D110" s="37">
        <v>1505</v>
      </c>
      <c r="E110" s="71">
        <v>0</v>
      </c>
      <c r="F110" s="294">
        <v>0</v>
      </c>
    </row>
    <row r="111" spans="2:9" ht="16" customHeight="1" x14ac:dyDescent="0.3">
      <c r="B111" s="293" t="s">
        <v>174</v>
      </c>
      <c r="C111" s="38" t="s">
        <v>308</v>
      </c>
      <c r="D111" s="37">
        <v>8350</v>
      </c>
      <c r="E111" s="71">
        <v>0</v>
      </c>
      <c r="F111" s="294">
        <v>0</v>
      </c>
    </row>
    <row r="112" spans="2:9" ht="16" customHeight="1" x14ac:dyDescent="0.3">
      <c r="B112" s="293" t="s">
        <v>181</v>
      </c>
      <c r="C112" s="38" t="s">
        <v>309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310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311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312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325</v>
      </c>
      <c r="C117" s="34">
        <v>58</v>
      </c>
      <c r="D117" s="14">
        <f>D119+D124+D128</f>
        <v>87377</v>
      </c>
      <c r="E117" s="14">
        <f t="shared" ref="E117:F117" si="5">E119+E124+E128</f>
        <v>2478</v>
      </c>
      <c r="F117" s="280">
        <f t="shared" si="5"/>
        <v>2439.5859999999998</v>
      </c>
    </row>
    <row r="118" spans="2:6" ht="21.9" customHeight="1" x14ac:dyDescent="0.3">
      <c r="B118" s="363" t="s">
        <v>246</v>
      </c>
      <c r="C118" s="364" t="s">
        <v>236</v>
      </c>
      <c r="D118" s="365">
        <f>D119</f>
        <v>80892</v>
      </c>
      <c r="E118" s="365">
        <f t="shared" ref="E118:F118" si="6">E119</f>
        <v>0</v>
      </c>
      <c r="F118" s="366">
        <f t="shared" si="6"/>
        <v>0</v>
      </c>
    </row>
    <row r="119" spans="2:6" ht="20.2" customHeight="1" x14ac:dyDescent="0.3">
      <c r="B119" s="291" t="s">
        <v>141</v>
      </c>
      <c r="C119" s="320" t="s">
        <v>236</v>
      </c>
      <c r="D119" s="24">
        <f>SUM(D120:D122)</f>
        <v>80892</v>
      </c>
      <c r="E119" s="24">
        <f t="shared" ref="E119:F119" si="7">SUM(E120:E122)</f>
        <v>0</v>
      </c>
      <c r="F119" s="292">
        <f t="shared" si="7"/>
        <v>0</v>
      </c>
    </row>
    <row r="120" spans="2:6" ht="16" customHeight="1" x14ac:dyDescent="0.3">
      <c r="B120" s="267" t="s">
        <v>141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67" t="s">
        <v>141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67" t="s">
        <v>141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7" t="s">
        <v>314</v>
      </c>
      <c r="C123" s="368" t="s">
        <v>238</v>
      </c>
      <c r="D123" s="370">
        <f>D124</f>
        <v>1000</v>
      </c>
      <c r="E123" s="370">
        <f t="shared" ref="E123:F123" si="8">E124</f>
        <v>390</v>
      </c>
      <c r="F123" s="377">
        <f t="shared" si="8"/>
        <v>360.60399999999998</v>
      </c>
    </row>
    <row r="124" spans="2:6" ht="18.45" customHeight="1" x14ac:dyDescent="0.3">
      <c r="B124" s="291" t="s">
        <v>313</v>
      </c>
      <c r="C124" s="353" t="s">
        <v>238</v>
      </c>
      <c r="D124" s="24">
        <f>D125+D126+D127</f>
        <v>1000</v>
      </c>
      <c r="E124" s="24">
        <f>E125+E126+E127</f>
        <v>390</v>
      </c>
      <c r="F124" s="292">
        <f>F125+F126+F127</f>
        <v>360.60399999999998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62.463000000000001</v>
      </c>
      <c r="F125" s="294">
        <v>57.753</v>
      </c>
    </row>
    <row r="126" spans="2:6" ht="16" customHeight="1" x14ac:dyDescent="0.3">
      <c r="B126" s="293" t="s">
        <v>174</v>
      </c>
      <c r="C126" s="38" t="s">
        <v>179</v>
      </c>
      <c r="D126" s="37">
        <v>840</v>
      </c>
      <c r="E126" s="71">
        <v>327.53699999999998</v>
      </c>
      <c r="F126" s="294">
        <v>302.851</v>
      </c>
    </row>
    <row r="127" spans="2:6" ht="16" customHeight="1" x14ac:dyDescent="0.3">
      <c r="B127" s="293" t="s">
        <v>181</v>
      </c>
      <c r="C127" s="38" t="s">
        <v>180</v>
      </c>
      <c r="D127" s="37"/>
      <c r="E127" s="71"/>
      <c r="F127" s="294"/>
    </row>
    <row r="128" spans="2:6" ht="24.8" customHeight="1" x14ac:dyDescent="0.3">
      <c r="B128" s="363" t="s">
        <v>315</v>
      </c>
      <c r="C128" s="369" t="s">
        <v>289</v>
      </c>
      <c r="D128" s="365">
        <f>D129+D130+D131</f>
        <v>5485</v>
      </c>
      <c r="E128" s="365">
        <f t="shared" ref="E128:F128" si="9">E129+E130+E131</f>
        <v>2088</v>
      </c>
      <c r="F128" s="366">
        <f t="shared" si="9"/>
        <v>2078.982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317</v>
      </c>
      <c r="F129" s="294">
        <v>316.33499999999998</v>
      </c>
    </row>
    <row r="130" spans="2:6" ht="16" customHeight="1" x14ac:dyDescent="0.3">
      <c r="B130" s="293" t="s">
        <v>174</v>
      </c>
      <c r="C130" s="38" t="s">
        <v>169</v>
      </c>
      <c r="D130" s="37">
        <v>4429</v>
      </c>
      <c r="E130" s="71">
        <v>1752</v>
      </c>
      <c r="F130" s="294">
        <v>1745.2360000000001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19</v>
      </c>
      <c r="F131" s="294">
        <v>17.411000000000001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10">E133+E134</f>
        <v>50</v>
      </c>
      <c r="F132" s="296">
        <f t="shared" si="10"/>
        <v>50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52</v>
      </c>
      <c r="E133" s="71">
        <v>0</v>
      </c>
      <c r="F133" s="334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210</v>
      </c>
      <c r="E134" s="71">
        <v>50</v>
      </c>
      <c r="F134" s="334">
        <v>50</v>
      </c>
    </row>
    <row r="135" spans="2:6" ht="29.95" customHeight="1" x14ac:dyDescent="0.3">
      <c r="B135" s="295" t="s">
        <v>326</v>
      </c>
      <c r="C135" s="33">
        <v>61</v>
      </c>
      <c r="D135" s="56">
        <f>D136+D137+D138+D141+D144</f>
        <v>90738</v>
      </c>
      <c r="E135" s="56">
        <f t="shared" ref="E135:F135" si="11">E136+E137+E138+E141+E144</f>
        <v>3107.8109999999997</v>
      </c>
      <c r="F135" s="296">
        <f t="shared" si="11"/>
        <v>2357.8589999999999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1590.8109999999999</v>
      </c>
      <c r="F136" s="334">
        <v>1322.5640000000001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0</v>
      </c>
      <c r="F137" s="334">
        <v>0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2011</v>
      </c>
      <c r="E138" s="301">
        <f t="shared" ref="E138:F138" si="12">E139+E140</f>
        <v>807</v>
      </c>
      <c r="F138" s="319">
        <f t="shared" si="12"/>
        <v>531.24599999999998</v>
      </c>
    </row>
    <row r="139" spans="2:6" ht="19.05" customHeight="1" x14ac:dyDescent="0.3">
      <c r="B139" s="293" t="s">
        <v>281</v>
      </c>
      <c r="C139" s="38" t="s">
        <v>272</v>
      </c>
      <c r="D139" s="37">
        <v>1770</v>
      </c>
      <c r="E139" s="71">
        <v>807</v>
      </c>
      <c r="F139" s="334">
        <v>531.24599999999998</v>
      </c>
    </row>
    <row r="140" spans="2:6" ht="19.05" customHeight="1" x14ac:dyDescent="0.3">
      <c r="B140" s="293" t="s">
        <v>280</v>
      </c>
      <c r="C140" s="38" t="s">
        <v>273</v>
      </c>
      <c r="D140" s="37">
        <v>241</v>
      </c>
      <c r="E140" s="71">
        <v>0</v>
      </c>
      <c r="F140" s="334">
        <v>0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60930</v>
      </c>
      <c r="E141" s="301">
        <f t="shared" ref="E141:F141" si="13">E142+E143</f>
        <v>260</v>
      </c>
      <c r="F141" s="319">
        <f t="shared" si="13"/>
        <v>233.44900000000001</v>
      </c>
    </row>
    <row r="142" spans="2:6" ht="19.05" customHeight="1" x14ac:dyDescent="0.3">
      <c r="B142" s="293" t="s">
        <v>281</v>
      </c>
      <c r="C142" s="38" t="s">
        <v>279</v>
      </c>
      <c r="D142" s="37">
        <v>51050</v>
      </c>
      <c r="E142" s="71">
        <v>260</v>
      </c>
      <c r="F142" s="334">
        <v>233.44900000000001</v>
      </c>
    </row>
    <row r="143" spans="2:6" ht="19.05" customHeight="1" x14ac:dyDescent="0.3">
      <c r="B143" s="293" t="s">
        <v>280</v>
      </c>
      <c r="C143" s="38" t="s">
        <v>275</v>
      </c>
      <c r="D143" s="37">
        <v>9880</v>
      </c>
      <c r="E143" s="71">
        <v>0</v>
      </c>
      <c r="F143" s="334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450</v>
      </c>
      <c r="E144" s="301">
        <f>E145+E146</f>
        <v>450</v>
      </c>
      <c r="F144" s="319">
        <f t="shared" ref="F144" si="14">F145+F146</f>
        <v>270.60000000000002</v>
      </c>
    </row>
    <row r="145" spans="2:18" ht="19.05" customHeight="1" x14ac:dyDescent="0.3">
      <c r="B145" s="293" t="s">
        <v>281</v>
      </c>
      <c r="C145" s="38" t="s">
        <v>277</v>
      </c>
      <c r="D145" s="37">
        <v>450</v>
      </c>
      <c r="E145" s="71">
        <v>450</v>
      </c>
      <c r="F145" s="334">
        <v>270.60000000000002</v>
      </c>
    </row>
    <row r="146" spans="2:18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4">
        <v>0</v>
      </c>
    </row>
    <row r="147" spans="2:18" ht="19.05" customHeight="1" x14ac:dyDescent="0.3">
      <c r="B147" s="263" t="s">
        <v>327</v>
      </c>
      <c r="C147" s="18" t="s">
        <v>142</v>
      </c>
      <c r="D147" s="7">
        <f>D148</f>
        <v>2900</v>
      </c>
      <c r="E147" s="7">
        <f t="shared" ref="E147:F147" si="15">E148</f>
        <v>135.74</v>
      </c>
      <c r="F147" s="264">
        <f t="shared" si="15"/>
        <v>134.91499999999999</v>
      </c>
    </row>
    <row r="148" spans="2:18" ht="19.05" customHeight="1" x14ac:dyDescent="0.3">
      <c r="B148" s="277" t="s">
        <v>328</v>
      </c>
      <c r="C148" s="18" t="s">
        <v>143</v>
      </c>
      <c r="D148" s="343">
        <f>D149+D153</f>
        <v>2900</v>
      </c>
      <c r="E148" s="343">
        <f t="shared" ref="E148:F148" si="16">E149+E153</f>
        <v>135.74</v>
      </c>
      <c r="F148" s="349">
        <f t="shared" si="16"/>
        <v>134.91499999999999</v>
      </c>
    </row>
    <row r="149" spans="2:18" ht="17.850000000000001" customHeight="1" x14ac:dyDescent="0.3">
      <c r="B149" s="325" t="s">
        <v>297</v>
      </c>
      <c r="C149" s="326" t="s">
        <v>144</v>
      </c>
      <c r="D149" s="336">
        <f>D150+D151+D152</f>
        <v>2087</v>
      </c>
      <c r="E149" s="336">
        <f>E150+E151+E152</f>
        <v>135.74</v>
      </c>
      <c r="F149" s="348">
        <f>F150+F151+F152</f>
        <v>134.91499999999999</v>
      </c>
      <c r="L149" s="129"/>
    </row>
    <row r="150" spans="2:18" ht="19.05" customHeight="1" x14ac:dyDescent="0.3">
      <c r="B150" s="323" t="s">
        <v>296</v>
      </c>
      <c r="C150" s="324" t="s">
        <v>147</v>
      </c>
      <c r="D150" s="335">
        <v>887</v>
      </c>
      <c r="E150" s="335">
        <v>0</v>
      </c>
      <c r="F150" s="337">
        <v>0</v>
      </c>
      <c r="L150" s="129"/>
    </row>
    <row r="151" spans="2:18" ht="19.05" customHeight="1" x14ac:dyDescent="0.3">
      <c r="B151" s="321" t="s">
        <v>194</v>
      </c>
      <c r="C151" s="12" t="s">
        <v>148</v>
      </c>
      <c r="D151" s="338">
        <v>1100</v>
      </c>
      <c r="E151" s="339">
        <v>88.74</v>
      </c>
      <c r="F151" s="298">
        <v>88.738</v>
      </c>
    </row>
    <row r="152" spans="2:18" ht="19.05" customHeight="1" x14ac:dyDescent="0.3">
      <c r="B152" s="321" t="s">
        <v>339</v>
      </c>
      <c r="C152" s="12" t="s">
        <v>150</v>
      </c>
      <c r="D152" s="338">
        <v>100</v>
      </c>
      <c r="E152" s="339">
        <v>47</v>
      </c>
      <c r="F152" s="298">
        <v>46.177</v>
      </c>
    </row>
    <row r="153" spans="2:18" ht="23.8" customHeight="1" thickBot="1" x14ac:dyDescent="0.35">
      <c r="B153" s="322" t="s">
        <v>340</v>
      </c>
      <c r="C153" s="318" t="s">
        <v>199</v>
      </c>
      <c r="D153" s="340">
        <v>813</v>
      </c>
      <c r="E153" s="341">
        <v>0</v>
      </c>
      <c r="F153" s="342">
        <v>0</v>
      </c>
    </row>
    <row r="154" spans="2:18" ht="23.8" customHeight="1" thickBot="1" x14ac:dyDescent="0.35">
      <c r="B154" s="388" t="s">
        <v>332</v>
      </c>
      <c r="C154" s="384" t="s">
        <v>224</v>
      </c>
      <c r="D154" s="385"/>
      <c r="E154" s="386"/>
      <c r="F154" s="387"/>
    </row>
    <row r="155" spans="2:18" ht="23.8" customHeight="1" thickBot="1" x14ac:dyDescent="0.35">
      <c r="B155" s="379"/>
      <c r="C155" s="380" t="s">
        <v>333</v>
      </c>
      <c r="D155" s="381"/>
      <c r="E155" s="382"/>
      <c r="F155" s="383"/>
    </row>
    <row r="156" spans="2:18" ht="23.8" customHeight="1" thickBot="1" x14ac:dyDescent="0.35">
      <c r="B156" s="379"/>
      <c r="C156" s="380" t="s">
        <v>334</v>
      </c>
      <c r="D156" s="381"/>
      <c r="E156" s="382"/>
      <c r="F156" s="383">
        <f>-75.417</f>
        <v>-75.417000000000002</v>
      </c>
    </row>
    <row r="157" spans="2:18" ht="23.8" customHeight="1" thickBot="1" x14ac:dyDescent="0.35">
      <c r="B157" s="389" t="s">
        <v>335</v>
      </c>
      <c r="C157" s="314"/>
      <c r="D157" s="315"/>
      <c r="E157" s="316"/>
      <c r="F157" s="317">
        <f>F162+F15</f>
        <v>1066097.6089999999</v>
      </c>
      <c r="H157" s="50"/>
    </row>
    <row r="158" spans="2:18" ht="23.8" customHeight="1" x14ac:dyDescent="0.3">
      <c r="B158" s="232"/>
      <c r="C158" s="232"/>
      <c r="D158" s="232"/>
      <c r="E158" s="232"/>
      <c r="F158" s="232"/>
    </row>
    <row r="159" spans="2:18" s="139" customFormat="1" ht="14.25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44"/>
      <c r="H159" s="137"/>
      <c r="I159" s="138"/>
      <c r="L159" s="138"/>
      <c r="M159" s="138"/>
      <c r="N159" s="138"/>
      <c r="O159" s="138"/>
      <c r="P159" s="138"/>
      <c r="Q159" s="138"/>
      <c r="R159" s="138"/>
    </row>
    <row r="160" spans="2:18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- 31.03.2023</v>
      </c>
      <c r="F160" s="233" t="str">
        <f>F8</f>
        <v>PLĂȚI
 01.01. - 31.03.2023</v>
      </c>
      <c r="G160" s="145"/>
      <c r="J160" s="138"/>
      <c r="K160" s="138"/>
      <c r="L160" s="138"/>
      <c r="M160" s="138"/>
      <c r="N160" s="138"/>
      <c r="O160" s="138"/>
      <c r="P160" s="138"/>
    </row>
    <row r="161" spans="2:1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  <c r="L161" s="129"/>
    </row>
    <row r="162" spans="2:1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17019.28</v>
      </c>
      <c r="F162" s="235">
        <f>F163</f>
        <v>16885.292000000001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24.05" customHeight="1" thickBot="1" x14ac:dyDescent="0.25">
      <c r="B163" s="244" t="s">
        <v>323</v>
      </c>
      <c r="C163" s="140"/>
      <c r="D163" s="193">
        <f>D164+D166+D169+D178+D190</f>
        <v>377812</v>
      </c>
      <c r="E163" s="193">
        <f>E164+E166+E169+E178+E190</f>
        <v>17019.28</v>
      </c>
      <c r="F163" s="193">
        <f t="shared" ref="F163" si="17">F164+F166+F169+F178</f>
        <v>16885.292000000001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19.05" customHeight="1" thickTop="1" thickBot="1" x14ac:dyDescent="0.25">
      <c r="B164" s="245" t="s">
        <v>329</v>
      </c>
      <c r="C164" s="313">
        <v>51</v>
      </c>
      <c r="D164" s="198">
        <f>D165</f>
        <v>87000</v>
      </c>
      <c r="E164" s="198">
        <f>E165</f>
        <v>14564.3</v>
      </c>
      <c r="F164" s="236">
        <f>F165</f>
        <v>14564.3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14564.3</v>
      </c>
      <c r="F165" s="247">
        <v>14564.3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8">E167</f>
        <v>728</v>
      </c>
      <c r="F166" s="309">
        <f t="shared" si="18"/>
        <v>712.93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19">E168</f>
        <v>728</v>
      </c>
      <c r="F167" s="248">
        <f t="shared" si="19"/>
        <v>712.93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712.93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7.8" customHeight="1" thickBot="1" x14ac:dyDescent="0.25">
      <c r="B169" s="306" t="s">
        <v>330</v>
      </c>
      <c r="C169" s="310">
        <v>58</v>
      </c>
      <c r="D169" s="311">
        <f>D170+D175</f>
        <v>25193</v>
      </c>
      <c r="E169" s="311">
        <f t="shared" ref="E169:F169" si="20">E170+E175</f>
        <v>779.9799999999999</v>
      </c>
      <c r="F169" s="312">
        <f t="shared" si="20"/>
        <v>712.476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148</v>
      </c>
      <c r="F170" s="305">
        <f>F171</f>
        <v>136.51599999999999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E172+E173+E174</f>
        <v>148</v>
      </c>
      <c r="F171" s="252">
        <f>F172+F173+F174</f>
        <v>136.51599999999999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22.2</v>
      </c>
      <c r="F172" s="254">
        <v>20.477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125.75</v>
      </c>
      <c r="F173" s="254">
        <v>116.039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7">
        <v>0.05</v>
      </c>
      <c r="F174" s="254">
        <v>0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631.9799999999999</v>
      </c>
      <c r="F175" s="252">
        <f t="shared" ref="F175" si="21">F176+F177</f>
        <v>575.96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101.218</v>
      </c>
      <c r="F176" s="254">
        <v>92.245999999999995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530.76199999999994</v>
      </c>
      <c r="F177" s="259">
        <v>483.714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ht="34" customHeight="1" x14ac:dyDescent="0.3">
      <c r="B178" s="295" t="s">
        <v>331</v>
      </c>
      <c r="C178" s="33">
        <v>60</v>
      </c>
      <c r="D178" s="56">
        <f>D179+D180+D181+D184+D187</f>
        <v>205607</v>
      </c>
      <c r="E178" s="56">
        <f t="shared" ref="E178:F178" si="22">E179+E180+E181</f>
        <v>947</v>
      </c>
      <c r="F178" s="296">
        <f t="shared" si="22"/>
        <v>895.58600000000001</v>
      </c>
    </row>
    <row r="179" spans="2:16" ht="19.05" customHeight="1" x14ac:dyDescent="0.3">
      <c r="B179" s="297" t="s">
        <v>281</v>
      </c>
      <c r="C179" s="38" t="s">
        <v>291</v>
      </c>
      <c r="D179" s="37">
        <v>12921</v>
      </c>
      <c r="E179" s="71">
        <v>943.5</v>
      </c>
      <c r="F179" s="334">
        <v>892.50800000000004</v>
      </c>
    </row>
    <row r="180" spans="2:16" ht="19.05" customHeight="1" x14ac:dyDescent="0.3">
      <c r="B180" s="297" t="s">
        <v>280</v>
      </c>
      <c r="C180" s="38" t="s">
        <v>292</v>
      </c>
      <c r="D180" s="37">
        <v>2455</v>
      </c>
      <c r="E180" s="71">
        <v>3.5</v>
      </c>
      <c r="F180" s="334">
        <v>3.0779999999999998</v>
      </c>
    </row>
    <row r="181" spans="2:16" ht="27.95" customHeight="1" x14ac:dyDescent="0.3">
      <c r="B181" s="330" t="s">
        <v>283</v>
      </c>
      <c r="C181" s="331" t="s">
        <v>293</v>
      </c>
      <c r="D181" s="332">
        <f>D182+D183</f>
        <v>118524</v>
      </c>
      <c r="E181" s="332">
        <f t="shared" ref="E181" si="23">E182+E183</f>
        <v>0</v>
      </c>
      <c r="F181" s="333">
        <f t="shared" ref="F181" si="24">F182+F183</f>
        <v>0</v>
      </c>
    </row>
    <row r="182" spans="2:16" ht="19.05" customHeight="1" x14ac:dyDescent="0.3">
      <c r="B182" s="297" t="s">
        <v>281</v>
      </c>
      <c r="C182" s="38" t="s">
        <v>294</v>
      </c>
      <c r="D182" s="37">
        <v>99600</v>
      </c>
      <c r="E182" s="71">
        <v>0</v>
      </c>
      <c r="F182" s="334">
        <v>0</v>
      </c>
    </row>
    <row r="183" spans="2:16" ht="19.05" customHeight="1" x14ac:dyDescent="0.3">
      <c r="B183" s="297" t="s">
        <v>280</v>
      </c>
      <c r="C183" s="38" t="s">
        <v>295</v>
      </c>
      <c r="D183" s="37">
        <v>18924</v>
      </c>
      <c r="E183" s="71">
        <v>0</v>
      </c>
      <c r="F183" s="334">
        <v>0</v>
      </c>
    </row>
    <row r="184" spans="2:16" ht="27.95" customHeight="1" x14ac:dyDescent="0.3">
      <c r="B184" s="330" t="s">
        <v>283</v>
      </c>
      <c r="C184" s="331">
        <v>60.05</v>
      </c>
      <c r="D184" s="332">
        <f>D185+D186</f>
        <v>43854</v>
      </c>
      <c r="E184" s="332">
        <f t="shared" ref="E184:F184" si="25">E185+E186</f>
        <v>0</v>
      </c>
      <c r="F184" s="333">
        <f t="shared" si="25"/>
        <v>0</v>
      </c>
    </row>
    <row r="185" spans="2:16" ht="19.05" customHeight="1" x14ac:dyDescent="0.3">
      <c r="B185" s="297" t="s">
        <v>281</v>
      </c>
      <c r="C185" s="38" t="s">
        <v>316</v>
      </c>
      <c r="D185" s="37">
        <v>36852</v>
      </c>
      <c r="E185" s="71">
        <v>0</v>
      </c>
      <c r="F185" s="334">
        <v>0</v>
      </c>
    </row>
    <row r="186" spans="2:16" ht="19.05" customHeight="1" x14ac:dyDescent="0.3">
      <c r="B186" s="297" t="s">
        <v>280</v>
      </c>
      <c r="C186" s="38" t="s">
        <v>317</v>
      </c>
      <c r="D186" s="37">
        <v>7002</v>
      </c>
      <c r="E186" s="71">
        <v>0</v>
      </c>
      <c r="F186" s="334">
        <v>0</v>
      </c>
    </row>
    <row r="187" spans="2:16" ht="27.95" customHeight="1" x14ac:dyDescent="0.3">
      <c r="B187" s="330" t="s">
        <v>283</v>
      </c>
      <c r="C187" s="331">
        <v>60.08</v>
      </c>
      <c r="D187" s="332">
        <f>D188+D189</f>
        <v>27853</v>
      </c>
      <c r="E187" s="332">
        <f t="shared" ref="E187:F187" si="26">E188+E189</f>
        <v>0</v>
      </c>
      <c r="F187" s="333">
        <f t="shared" si="26"/>
        <v>0</v>
      </c>
    </row>
    <row r="188" spans="2:16" ht="19.05" customHeight="1" x14ac:dyDescent="0.3">
      <c r="B188" s="297" t="s">
        <v>281</v>
      </c>
      <c r="C188" s="38" t="s">
        <v>318</v>
      </c>
      <c r="D188" s="37">
        <v>23406</v>
      </c>
      <c r="E188" s="71">
        <v>0</v>
      </c>
      <c r="F188" s="334">
        <v>0</v>
      </c>
    </row>
    <row r="189" spans="2:16" ht="19.05" customHeight="1" x14ac:dyDescent="0.3">
      <c r="B189" s="297" t="s">
        <v>280</v>
      </c>
      <c r="C189" s="38" t="s">
        <v>319</v>
      </c>
      <c r="D189" s="37">
        <v>4447</v>
      </c>
      <c r="E189" s="71">
        <v>0</v>
      </c>
      <c r="F189" s="334">
        <v>0</v>
      </c>
    </row>
    <row r="190" spans="2:16" ht="29.95" customHeight="1" x14ac:dyDescent="0.3">
      <c r="B190" s="295" t="s">
        <v>326</v>
      </c>
      <c r="C190" s="33">
        <v>61</v>
      </c>
      <c r="D190" s="56">
        <f>D191+D194</f>
        <v>59262</v>
      </c>
      <c r="E190" s="56">
        <f t="shared" ref="E190:F190" si="27">E191+E192+E193+E196+E199</f>
        <v>0</v>
      </c>
      <c r="F190" s="296">
        <f t="shared" si="27"/>
        <v>0</v>
      </c>
    </row>
    <row r="191" spans="2:16" ht="27.95" customHeight="1" x14ac:dyDescent="0.3">
      <c r="B191" s="375" t="s">
        <v>283</v>
      </c>
      <c r="C191" s="154" t="s">
        <v>271</v>
      </c>
      <c r="D191" s="202">
        <f>D192+D193</f>
        <v>11852</v>
      </c>
      <c r="E191" s="202">
        <f t="shared" ref="E191:F191" si="28">E192+E193</f>
        <v>0</v>
      </c>
      <c r="F191" s="305">
        <f t="shared" si="28"/>
        <v>0</v>
      </c>
    </row>
    <row r="192" spans="2:16" ht="19.05" customHeight="1" x14ac:dyDescent="0.3">
      <c r="B192" s="293" t="s">
        <v>281</v>
      </c>
      <c r="C192" s="38" t="s">
        <v>272</v>
      </c>
      <c r="D192" s="37">
        <v>9960</v>
      </c>
      <c r="E192" s="71">
        <v>0</v>
      </c>
      <c r="F192" s="334">
        <v>0</v>
      </c>
    </row>
    <row r="193" spans="2:16" ht="19.05" customHeight="1" x14ac:dyDescent="0.3">
      <c r="B193" s="293" t="s">
        <v>280</v>
      </c>
      <c r="C193" s="38" t="s">
        <v>273</v>
      </c>
      <c r="D193" s="37">
        <v>1892</v>
      </c>
      <c r="E193" s="71">
        <v>0</v>
      </c>
      <c r="F193" s="334">
        <v>0</v>
      </c>
    </row>
    <row r="194" spans="2:1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29">F195+F196</f>
        <v>0</v>
      </c>
    </row>
    <row r="195" spans="2:16" ht="19.05" customHeight="1" x14ac:dyDescent="0.3">
      <c r="B195" s="293" t="s">
        <v>281</v>
      </c>
      <c r="C195" s="38" t="s">
        <v>277</v>
      </c>
      <c r="D195" s="37">
        <v>39840</v>
      </c>
      <c r="E195" s="71">
        <v>0</v>
      </c>
      <c r="F195" s="334">
        <v>0</v>
      </c>
    </row>
    <row r="196" spans="2:16" ht="19.05" customHeight="1" thickBot="1" x14ac:dyDescent="0.35">
      <c r="B196" s="376" t="s">
        <v>280</v>
      </c>
      <c r="C196" s="359" t="s">
        <v>278</v>
      </c>
      <c r="D196" s="360">
        <v>7570</v>
      </c>
      <c r="E196" s="361">
        <v>0</v>
      </c>
      <c r="F196" s="362">
        <v>0</v>
      </c>
    </row>
    <row r="197" spans="2:16" ht="16" customHeight="1" x14ac:dyDescent="0.3">
      <c r="B197" s="354"/>
      <c r="C197" s="355"/>
      <c r="D197" s="356"/>
      <c r="E197" s="356"/>
      <c r="F197" s="357"/>
    </row>
    <row r="198" spans="2:16" ht="16" customHeight="1" x14ac:dyDescent="0.3">
      <c r="B198" s="354"/>
      <c r="C198" s="355"/>
      <c r="D198" s="356"/>
      <c r="E198" s="356"/>
      <c r="F198" s="357"/>
    </row>
    <row r="200" spans="2:16" ht="15" thickBot="1" x14ac:dyDescent="0.35">
      <c r="B200" s="181" t="s">
        <v>258</v>
      </c>
      <c r="F200" t="s">
        <v>254</v>
      </c>
    </row>
    <row r="201" spans="2:16" s="139" customFormat="1" ht="43.2" customHeight="1" thickBot="1" x14ac:dyDescent="0.25">
      <c r="B201" s="371" t="s">
        <v>223</v>
      </c>
      <c r="C201" s="159" t="s">
        <v>241</v>
      </c>
      <c r="D201" s="4" t="str">
        <f>D8</f>
        <v>BUGET
2023</v>
      </c>
      <c r="E201" s="4" t="str">
        <f>E8</f>
        <v>DESCHIDERI
01.01. - 31.03.2023</v>
      </c>
      <c r="F201" s="233" t="str">
        <f>F8</f>
        <v>PLĂȚI
 01.01. - 31.03.2023</v>
      </c>
      <c r="G201" s="145"/>
      <c r="J201" s="138"/>
      <c r="K201" s="138"/>
      <c r="L201" s="138"/>
      <c r="M201" s="138"/>
      <c r="N201" s="138"/>
      <c r="O201" s="138"/>
      <c r="P201" s="138"/>
    </row>
    <row r="202" spans="2:1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  <c r="L202" s="129"/>
    </row>
    <row r="203" spans="2:16" s="139" customFormat="1" ht="34" customHeight="1" thickBot="1" x14ac:dyDescent="0.25">
      <c r="B203" s="372" t="s">
        <v>321</v>
      </c>
      <c r="C203" s="161" t="s">
        <v>255</v>
      </c>
      <c r="D203" s="191">
        <f>D204</f>
        <v>2903</v>
      </c>
      <c r="E203" s="191">
        <f t="shared" ref="E203:F203" si="30">E204</f>
        <v>100</v>
      </c>
      <c r="F203" s="235">
        <f t="shared" si="30"/>
        <v>5.6130000000000004</v>
      </c>
      <c r="G203" s="138"/>
      <c r="J203" s="138"/>
      <c r="K203" s="138"/>
      <c r="L203" s="138"/>
      <c r="M203" s="138"/>
      <c r="N203" s="138"/>
      <c r="O203" s="138"/>
      <c r="P203" s="138"/>
    </row>
    <row r="204" spans="2:16" s="358" customFormat="1" ht="19.600000000000001" customHeight="1" thickBot="1" x14ac:dyDescent="0.25">
      <c r="B204" s="373" t="s">
        <v>320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5.6130000000000004</v>
      </c>
      <c r="G204" s="145"/>
      <c r="J204" s="145"/>
      <c r="K204" s="145"/>
      <c r="L204" s="145"/>
      <c r="M204" s="145"/>
      <c r="N204" s="145"/>
      <c r="O204" s="145"/>
      <c r="P204" s="145"/>
    </row>
    <row r="205" spans="2:16" s="139" customFormat="1" ht="20.75" customHeight="1" thickBot="1" x14ac:dyDescent="0.25">
      <c r="B205" s="374" t="s">
        <v>322</v>
      </c>
      <c r="C205" s="211" t="s">
        <v>257</v>
      </c>
      <c r="D205" s="212">
        <v>2903</v>
      </c>
      <c r="E205" s="212">
        <v>100</v>
      </c>
      <c r="F205" s="299">
        <v>5.6130000000000004</v>
      </c>
      <c r="G205" s="138"/>
      <c r="J205" s="138"/>
      <c r="K205" s="138"/>
      <c r="L205" s="138"/>
      <c r="M205" s="138"/>
      <c r="N205" s="138"/>
      <c r="O205" s="138"/>
      <c r="P205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90"/>
      <c r="C5" s="390"/>
      <c r="D5" s="390"/>
      <c r="E5" s="390"/>
      <c r="F5" s="390"/>
    </row>
    <row r="6" spans="2:12" ht="36.75" customHeight="1" x14ac:dyDescent="0.3">
      <c r="B6" s="391" t="s">
        <v>263</v>
      </c>
      <c r="C6" s="392"/>
      <c r="D6" s="392"/>
      <c r="E6" s="392"/>
      <c r="F6" s="392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6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6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martie</vt:lpstr>
      <vt:lpstr>Sheet1</vt:lpstr>
      <vt:lpstr>martie!Print_Titles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2023-03-23T14:35:27Z</cp:lastPrinted>
  <dcterms:created xsi:type="dcterms:W3CDTF">2015-03-17T08:03:31Z</dcterms:created>
  <dcterms:modified xsi:type="dcterms:W3CDTF">2023-05-26T14:55:14Z</dcterms:modified>
</cp:coreProperties>
</file>