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uliana DINU\1.Date User\Documents\Site-ulANCS\Buget\2023\"/>
    </mc:Choice>
  </mc:AlternateContent>
  <bookViews>
    <workbookView xWindow="0" yWindow="0" windowWidth="29491" windowHeight="11762"/>
  </bookViews>
  <sheets>
    <sheet name="febr" sheetId="2" r:id="rId1"/>
    <sheet name="Sheet1" sheetId="3" r:id="rId2"/>
  </sheets>
  <definedNames>
    <definedName name="_xlnm.Print_Titles" localSheetId="0">febr!$13:$14</definedName>
  </definedNames>
  <calcPr calcId="162913"/>
</workbook>
</file>

<file path=xl/calcChain.xml><?xml version="1.0" encoding="utf-8"?>
<calcChain xmlns="http://schemas.openxmlformats.org/spreadsheetml/2006/main">
  <c r="E128" i="2" l="1"/>
  <c r="F128" i="2"/>
  <c r="F98" i="2"/>
  <c r="E98" i="2"/>
  <c r="D98" i="2"/>
  <c r="E67" i="2" l="1"/>
  <c r="F67" i="2"/>
  <c r="E48" i="2"/>
  <c r="F194" i="2" l="1"/>
  <c r="E194" i="2"/>
  <c r="D194" i="2"/>
  <c r="F191" i="2"/>
  <c r="F190" i="2" s="1"/>
  <c r="E191" i="2"/>
  <c r="E190" i="2" s="1"/>
  <c r="D191" i="2"/>
  <c r="F204" i="2"/>
  <c r="F203" i="2" s="1"/>
  <c r="E204" i="2"/>
  <c r="E203" i="2" s="1"/>
  <c r="D204" i="2"/>
  <c r="D203" i="2" s="1"/>
  <c r="D190" i="2" l="1"/>
  <c r="F187" i="2"/>
  <c r="E187" i="2"/>
  <c r="D187" i="2"/>
  <c r="F184" i="2"/>
  <c r="E184" i="2"/>
  <c r="D184" i="2"/>
  <c r="D201" i="2"/>
  <c r="E201" i="2"/>
  <c r="F201" i="2"/>
  <c r="F113" i="2"/>
  <c r="E113" i="2"/>
  <c r="D113" i="2"/>
  <c r="F109" i="2"/>
  <c r="E109" i="2"/>
  <c r="D109" i="2"/>
  <c r="E108" i="2" l="1"/>
  <c r="F108" i="2"/>
  <c r="D108" i="2"/>
  <c r="E93" i="2"/>
  <c r="D63" i="2"/>
  <c r="D36" i="2"/>
  <c r="D13" i="2"/>
  <c r="F149" i="2" l="1"/>
  <c r="F148" i="2" s="1"/>
  <c r="F138" i="2" l="1"/>
  <c r="E149" i="2" l="1"/>
  <c r="E148" i="2" s="1"/>
  <c r="D149" i="2"/>
  <c r="F147" i="2"/>
  <c r="D148" i="2" l="1"/>
  <c r="D147" i="2" s="1"/>
  <c r="E147" i="2"/>
  <c r="D39" i="2" l="1"/>
  <c r="D18" i="2" l="1"/>
  <c r="F181" i="2"/>
  <c r="F178" i="2" s="1"/>
  <c r="E181" i="2"/>
  <c r="E178" i="2" s="1"/>
  <c r="D181" i="2"/>
  <c r="D178" i="2" s="1"/>
  <c r="E144" i="2"/>
  <c r="E138" i="2"/>
  <c r="F144" i="2"/>
  <c r="E141" i="2"/>
  <c r="F141" i="2"/>
  <c r="D138" i="2"/>
  <c r="D141" i="2"/>
  <c r="D144" i="2"/>
  <c r="F135" i="2" l="1"/>
  <c r="E135" i="2"/>
  <c r="D135" i="2"/>
  <c r="F160" i="2"/>
  <c r="E160" i="2"/>
  <c r="F188" i="3" l="1"/>
  <c r="F187" i="3" s="1"/>
  <c r="F186" i="3" s="1"/>
  <c r="E188" i="3"/>
  <c r="E187" i="3" s="1"/>
  <c r="E186" i="3" s="1"/>
  <c r="D188" i="3"/>
  <c r="D187" i="3" s="1"/>
  <c r="D186" i="3" s="1"/>
  <c r="F184" i="3"/>
  <c r="E184" i="3"/>
  <c r="D184" i="3"/>
  <c r="F177" i="3"/>
  <c r="E177" i="3"/>
  <c r="D177" i="3"/>
  <c r="F173" i="3"/>
  <c r="E173" i="3"/>
  <c r="D173" i="3"/>
  <c r="F172" i="3"/>
  <c r="F168" i="3" s="1"/>
  <c r="F171" i="3"/>
  <c r="F167" i="3" s="1"/>
  <c r="F170" i="3"/>
  <c r="F169" i="3"/>
  <c r="E169" i="3"/>
  <c r="D169" i="3"/>
  <c r="E168" i="3"/>
  <c r="D168" i="3"/>
  <c r="E167" i="3"/>
  <c r="D167" i="3"/>
  <c r="F166" i="3"/>
  <c r="E166" i="3"/>
  <c r="D166" i="3"/>
  <c r="E165" i="3"/>
  <c r="E164" i="3" s="1"/>
  <c r="D165" i="3"/>
  <c r="D164" i="3" s="1"/>
  <c r="F162" i="3"/>
  <c r="E162" i="3"/>
  <c r="D162" i="3"/>
  <c r="F160" i="3"/>
  <c r="E160" i="3"/>
  <c r="D160" i="3"/>
  <c r="F159" i="3"/>
  <c r="E159" i="3"/>
  <c r="D159" i="3"/>
  <c r="F157" i="3"/>
  <c r="E157" i="3"/>
  <c r="E156" i="3" s="1"/>
  <c r="E155" i="3" s="1"/>
  <c r="D157" i="3"/>
  <c r="D156" i="3" s="1"/>
  <c r="D155" i="3" s="1"/>
  <c r="F153" i="3"/>
  <c r="E153" i="3"/>
  <c r="D153" i="3"/>
  <c r="F141" i="3"/>
  <c r="F140" i="3" s="1"/>
  <c r="F139" i="3" s="1"/>
  <c r="E141" i="3"/>
  <c r="E140" i="3" s="1"/>
  <c r="E139" i="3" s="1"/>
  <c r="D141" i="3"/>
  <c r="D140" i="3" s="1"/>
  <c r="D139" i="3" s="1"/>
  <c r="F136" i="3"/>
  <c r="E136" i="3"/>
  <c r="D136" i="3"/>
  <c r="F132" i="3"/>
  <c r="E132" i="3"/>
  <c r="D132" i="3"/>
  <c r="F128" i="3"/>
  <c r="E128" i="3"/>
  <c r="D128" i="3"/>
  <c r="F124" i="3"/>
  <c r="E124" i="3"/>
  <c r="D124" i="3"/>
  <c r="F123" i="3"/>
  <c r="E123" i="3"/>
  <c r="E120" i="3" s="1"/>
  <c r="D123" i="3"/>
  <c r="F122" i="3"/>
  <c r="F120" i="3" s="1"/>
  <c r="E122" i="3"/>
  <c r="D122" i="3"/>
  <c r="D120" i="3" s="1"/>
  <c r="F121" i="3"/>
  <c r="E121" i="3"/>
  <c r="D121" i="3"/>
  <c r="F116" i="3"/>
  <c r="E116" i="3"/>
  <c r="D116" i="3"/>
  <c r="F115" i="3"/>
  <c r="E115" i="3"/>
  <c r="D115" i="3"/>
  <c r="D112" i="3" s="1"/>
  <c r="D111" i="3" s="1"/>
  <c r="F114" i="3"/>
  <c r="E114" i="3"/>
  <c r="D114" i="3"/>
  <c r="F113" i="3"/>
  <c r="E113" i="3"/>
  <c r="D113" i="3"/>
  <c r="F112" i="3"/>
  <c r="E112" i="3"/>
  <c r="F109" i="3"/>
  <c r="E109" i="3"/>
  <c r="D109" i="3"/>
  <c r="F100" i="3"/>
  <c r="E100" i="3"/>
  <c r="D100" i="3"/>
  <c r="D99" i="3"/>
  <c r="F98" i="3"/>
  <c r="F91" i="3" s="1"/>
  <c r="F90" i="3" s="1"/>
  <c r="E98" i="3"/>
  <c r="D98" i="3"/>
  <c r="D91" i="3" s="1"/>
  <c r="D90" i="3" s="1"/>
  <c r="F93" i="3"/>
  <c r="E93" i="3"/>
  <c r="D93" i="3"/>
  <c r="E91" i="3"/>
  <c r="E90" i="3"/>
  <c r="F82" i="3"/>
  <c r="F76" i="3" s="1"/>
  <c r="E82" i="3"/>
  <c r="E76" i="3" s="1"/>
  <c r="D82" i="3"/>
  <c r="D76" i="3" s="1"/>
  <c r="F67" i="3"/>
  <c r="E67" i="3"/>
  <c r="D67" i="3"/>
  <c r="F63" i="3"/>
  <c r="E63" i="3"/>
  <c r="D63" i="3"/>
  <c r="F48" i="3"/>
  <c r="E48" i="3"/>
  <c r="D48" i="3"/>
  <c r="D47" i="3" s="1"/>
  <c r="F39" i="3"/>
  <c r="E39" i="3"/>
  <c r="D39" i="3"/>
  <c r="F36" i="3"/>
  <c r="E36" i="3"/>
  <c r="D36" i="3"/>
  <c r="F18" i="3"/>
  <c r="F17" i="3" s="1"/>
  <c r="E18" i="3"/>
  <c r="E17" i="3" s="1"/>
  <c r="D18" i="3"/>
  <c r="D17" i="3" s="1"/>
  <c r="F13" i="3"/>
  <c r="F103" i="3" s="1"/>
  <c r="E13" i="3"/>
  <c r="E103" i="3" s="1"/>
  <c r="D13" i="3"/>
  <c r="D128" i="2"/>
  <c r="F132" i="2"/>
  <c r="F93" i="2"/>
  <c r="E47" i="3" l="1"/>
  <c r="E16" i="3" s="1"/>
  <c r="E15" i="3" s="1"/>
  <c r="E10" i="3" s="1"/>
  <c r="F47" i="3"/>
  <c r="E111" i="3"/>
  <c r="D16" i="3"/>
  <c r="D15" i="3" s="1"/>
  <c r="D10" i="3" s="1"/>
  <c r="F111" i="3"/>
  <c r="F16" i="3"/>
  <c r="F15" i="3" s="1"/>
  <c r="F165" i="3"/>
  <c r="F164" i="3" s="1"/>
  <c r="F156" i="3" s="1"/>
  <c r="F155" i="3" s="1"/>
  <c r="D106" i="2"/>
  <c r="E106" i="2"/>
  <c r="F106" i="2"/>
  <c r="F10" i="3" l="1"/>
  <c r="F39" i="2"/>
  <c r="E39" i="2"/>
  <c r="F82" i="2" l="1"/>
  <c r="E82" i="2"/>
  <c r="E76" i="2" s="1"/>
  <c r="E47" i="2" s="1"/>
  <c r="F48" i="2"/>
  <c r="F171" i="2"/>
  <c r="F170" i="2" s="1"/>
  <c r="D160" i="2" l="1"/>
  <c r="F13" i="2"/>
  <c r="E13" i="2"/>
  <c r="D93" i="2"/>
  <c r="D48" i="2"/>
  <c r="E167" i="2"/>
  <c r="E166" i="2" s="1"/>
  <c r="F167" i="2"/>
  <c r="F166" i="2" s="1"/>
  <c r="D167" i="2"/>
  <c r="D166" i="2" s="1"/>
  <c r="D164" i="2" l="1"/>
  <c r="F18" i="2" l="1"/>
  <c r="E18" i="2"/>
  <c r="E36" i="2" l="1"/>
  <c r="E17" i="2" s="1"/>
  <c r="F36" i="2"/>
  <c r="F17" i="2" s="1"/>
  <c r="E119" i="2"/>
  <c r="F119" i="2"/>
  <c r="E132" i="2"/>
  <c r="D132" i="2"/>
  <c r="F118" i="2" l="1"/>
  <c r="E118" i="2"/>
  <c r="D82" i="2"/>
  <c r="D76" i="2" s="1"/>
  <c r="D175" i="2" l="1"/>
  <c r="D171" i="2"/>
  <c r="D170" i="2" s="1"/>
  <c r="D169" i="2" s="1"/>
  <c r="D163" i="2" s="1"/>
  <c r="D162" i="2" s="1"/>
  <c r="F164" i="2"/>
  <c r="E164" i="2"/>
  <c r="E175" i="2" l="1"/>
  <c r="F175" i="2"/>
  <c r="F169" i="2" s="1"/>
  <c r="F163" i="2" s="1"/>
  <c r="E171" i="2"/>
  <c r="E170" i="2" s="1"/>
  <c r="E169" i="2" l="1"/>
  <c r="F162" i="2"/>
  <c r="F76" i="2"/>
  <c r="F47" i="2" s="1"/>
  <c r="E163" i="2" l="1"/>
  <c r="E162" i="2" s="1"/>
  <c r="E124" i="2" l="1"/>
  <c r="E123" i="2" l="1"/>
  <c r="E117" i="2"/>
  <c r="F91" i="2"/>
  <c r="F90" i="2" s="1"/>
  <c r="E91" i="2" l="1"/>
  <c r="E90" i="2" l="1"/>
  <c r="E16" i="2" s="1"/>
  <c r="E15" i="2" s="1"/>
  <c r="E10" i="2" s="1"/>
  <c r="D91" i="2"/>
  <c r="D90" i="2" s="1"/>
  <c r="F124" i="2" l="1"/>
  <c r="D124" i="2"/>
  <c r="D123" i="2" s="1"/>
  <c r="F123" i="2" l="1"/>
  <c r="F117" i="2"/>
  <c r="F16" i="2" s="1"/>
  <c r="F15" i="2" s="1"/>
  <c r="D17" i="2"/>
  <c r="F10" i="2" l="1"/>
  <c r="F157" i="2"/>
  <c r="D119" i="2"/>
  <c r="D67" i="2"/>
  <c r="D47" i="2" s="1"/>
  <c r="D118" i="2" l="1"/>
  <c r="D117" i="2"/>
  <c r="D16" i="2" s="1"/>
  <c r="D15" i="2" s="1"/>
  <c r="D10" i="2" s="1"/>
</calcChain>
</file>

<file path=xl/sharedStrings.xml><?xml version="1.0" encoding="utf-8"?>
<sst xmlns="http://schemas.openxmlformats.org/spreadsheetml/2006/main" count="701" uniqueCount="339">
  <si>
    <t>Capitolul  53.01   "Cercetare fundamentală si cercetare dezvoltare"</t>
  </si>
  <si>
    <t>DENUMIRE INDICATORI</t>
  </si>
  <si>
    <t>Cod
clasificație</t>
  </si>
  <si>
    <t>CHELTUIELI TOTALE</t>
  </si>
  <si>
    <t>53.01</t>
  </si>
  <si>
    <t>CHELTUIELI CURENTE (01 = 10+20+30+40+50+51+55+57+59)</t>
  </si>
  <si>
    <t>01</t>
  </si>
  <si>
    <t>TITLUL I CHELTUIELI DE PERSONAL</t>
  </si>
  <si>
    <t>Salarii de baza</t>
  </si>
  <si>
    <t>10.01.01</t>
  </si>
  <si>
    <t>Salarii de merit</t>
  </si>
  <si>
    <t>10.01.02</t>
  </si>
  <si>
    <t>Indemnizatii de conducere</t>
  </si>
  <si>
    <t>10.01.03</t>
  </si>
  <si>
    <t>Spor de vechime</t>
  </si>
  <si>
    <t>10.01.04</t>
  </si>
  <si>
    <t>Spor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</si>
  <si>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</si>
  <si>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</si>
  <si>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</si>
  <si>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</si>
  <si>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</si>
  <si>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</si>
  <si>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</si>
  <si>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</si>
  <si>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</si>
  <si>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</si>
  <si>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</si>
  <si>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</si>
  <si>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</si>
  <si>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</si>
  <si>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</si>
  <si>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>Indemnizatii de delegare</t>
  </si>
  <si>
    <t>10.01.13</t>
  </si>
  <si>
    <t>Indemnizatii de detasare</t>
  </si>
  <si>
    <t>10.01.14</t>
  </si>
  <si>
    <t>Alocatii pentru locuinte</t>
  </si>
  <si>
    <t>10.01.16</t>
  </si>
  <si>
    <t>Alte drepturi salariale in bani</t>
  </si>
  <si>
    <t>10.01.30</t>
  </si>
  <si>
    <t>10.02</t>
  </si>
  <si>
    <t>Locuinta de serviciu folosita de salariat si familia sa</t>
  </si>
  <si>
    <t>10.02.04</t>
  </si>
  <si>
    <t>10.03</t>
  </si>
  <si>
    <t xml:space="preserve">Contributii de asigurari sociale de stat </t>
  </si>
  <si>
    <t>10.03.01</t>
  </si>
  <si>
    <t>Contributii de asigurari de somaj</t>
  </si>
  <si>
    <t>10.03.02</t>
  </si>
  <si>
    <t>Contributii de asigurari de sanatate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</si>
  <si>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</si>
  <si>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</si>
  <si>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</si>
  <si>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</si>
  <si>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</si>
  <si>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</si>
  <si>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</si>
  <si>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</si>
  <si>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</si>
  <si>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</si>
  <si>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</si>
  <si>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</si>
  <si>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</si>
  <si>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</si>
  <si>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</si>
  <si>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</si>
  <si>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</si>
  <si>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</si>
  <si>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</si>
  <si>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</si>
  <si>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</si>
  <si>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</si>
  <si>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20.01.08</t>
  </si>
  <si>
    <t>Materiale si prestari  de servicii cu caracter functional</t>
  </si>
  <si>
    <t>20.01.09</t>
  </si>
  <si>
    <t>Alte bunuri si servicii pentru intretinere si functionare</t>
  </si>
  <si>
    <t>20.01.30</t>
  </si>
  <si>
    <t>Reparatii curente</t>
  </si>
  <si>
    <t>20.02</t>
  </si>
  <si>
    <t>Medicamente si materiale sanitare</t>
  </si>
  <si>
    <t>20.04</t>
  </si>
  <si>
    <t>Medicamente</t>
  </si>
  <si>
    <t>20.04.01</t>
  </si>
  <si>
    <t>Materiale sanitare</t>
  </si>
  <si>
    <t>20.04.02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</si>
  <si>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</si>
  <si>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</si>
  <si>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</si>
  <si>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</si>
  <si>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</si>
  <si>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</si>
  <si>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</si>
  <si>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</si>
  <si>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</si>
  <si>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</si>
  <si>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</si>
  <si>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</si>
  <si>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</si>
  <si>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</si>
  <si>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Cercetare 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</si>
  <si>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</si>
  <si>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</si>
  <si>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</si>
  <si>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</si>
  <si>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</si>
  <si>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</si>
  <si>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</si>
  <si>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</si>
  <si>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</si>
  <si>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</si>
  <si>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</si>
  <si>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</si>
  <si>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</si>
  <si>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</si>
  <si>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</si>
  <si>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nonviata</t>
  </si>
  <si>
    <t>20.30.03</t>
  </si>
  <si>
    <t>Chirii</t>
  </si>
  <si>
    <t>20.30.04</t>
  </si>
  <si>
    <t>Fondul Presedintelui  institutiei publice</t>
  </si>
  <si>
    <t>20.30.07</t>
  </si>
  <si>
    <t>Alte cheltuieli cu bunuri si servicii</t>
  </si>
  <si>
    <t>20.30.30</t>
  </si>
  <si>
    <t xml:space="preserve"> - Oficiu de legatura Bruxelles</t>
  </si>
  <si>
    <t xml:space="preserve">  - Manifestari+Expozitii</t>
  </si>
  <si>
    <t xml:space="preserve">  - Premii cercetatori</t>
  </si>
  <si>
    <t>- Fond handicapati</t>
  </si>
  <si>
    <t>TITLUL VII  ALTE TRANSFERURI</t>
  </si>
  <si>
    <t>A. Transferuri interne</t>
  </si>
  <si>
    <t>Investitii ale agentilor economici cu capital de stat</t>
  </si>
  <si>
    <t>55.01.12</t>
  </si>
  <si>
    <t>Programe de dezvoltare</t>
  </si>
  <si>
    <t>55.01.13</t>
  </si>
  <si>
    <t xml:space="preserve"> - Finantare de baza - Nucleu</t>
  </si>
  <si>
    <t xml:space="preserve"> - Instalatii interes national</t>
  </si>
  <si>
    <t xml:space="preserve"> - Subventionarea literaturii</t>
  </si>
  <si>
    <t xml:space="preserve"> - Actiuni promotionale, consultanta,evaluari etc.</t>
  </si>
  <si>
    <t>Finantarea proiectelor de CDI</t>
  </si>
  <si>
    <t>55.01.48</t>
  </si>
  <si>
    <t>Plan Sectorial</t>
  </si>
  <si>
    <t>Contributii si cotizatii la organisme internationale</t>
  </si>
  <si>
    <t>55.02.01</t>
  </si>
  <si>
    <t>Programe din Fondul European de Dezvoltare Regionala  (FEDR) - ELI-NP</t>
  </si>
  <si>
    <t>70</t>
  </si>
  <si>
    <t>71</t>
  </si>
  <si>
    <t>71.01</t>
  </si>
  <si>
    <t>Constructii</t>
  </si>
  <si>
    <t>71.01.01</t>
  </si>
  <si>
    <t>71.01.02</t>
  </si>
  <si>
    <t>71.01.03</t>
  </si>
  <si>
    <t xml:space="preserve">Alte active fixe </t>
  </si>
  <si>
    <t>71.01.30</t>
  </si>
  <si>
    <t>20.30.30.1</t>
  </si>
  <si>
    <t>20.30.30.3</t>
  </si>
  <si>
    <t>20.30.30.8</t>
  </si>
  <si>
    <t xml:space="preserve">TITLUL VI  ALTE TRANSFERURI  ÎNTRE UNITĂȚI </t>
  </si>
  <si>
    <t>51</t>
  </si>
  <si>
    <t>55.01.13.2</t>
  </si>
  <si>
    <t>55.01.13.5</t>
  </si>
  <si>
    <t>55.01.13.6</t>
  </si>
  <si>
    <t>55.01.13.7</t>
  </si>
  <si>
    <t>55.01.48.1</t>
  </si>
  <si>
    <t>55.01.48.1.1.1</t>
  </si>
  <si>
    <t>55.01.48.1.1.2</t>
  </si>
  <si>
    <t xml:space="preserve">      - Tarif</t>
  </si>
  <si>
    <t>55.01.48.1.2</t>
  </si>
  <si>
    <t>55.01.48.2</t>
  </si>
  <si>
    <t>55.01.48.3</t>
  </si>
  <si>
    <t>Finanțare națională</t>
  </si>
  <si>
    <t>58.17.01</t>
  </si>
  <si>
    <t>58.17.02</t>
  </si>
  <si>
    <t>Granturi pentru cercetare</t>
  </si>
  <si>
    <t>Planul Național  de Cercetare-Dezvoltare-Inovare
din care:</t>
  </si>
  <si>
    <t>TITLUL XIII ACTIVE NEFINANCIARE</t>
  </si>
  <si>
    <t xml:space="preserve">Active fixe </t>
  </si>
  <si>
    <t>Finanțare externa nerambursabilă</t>
  </si>
  <si>
    <t>58.01.02</t>
  </si>
  <si>
    <t>58.01.01</t>
  </si>
  <si>
    <t>58.01.03</t>
  </si>
  <si>
    <t>58.02.01</t>
  </si>
  <si>
    <t>58.02.02</t>
  </si>
  <si>
    <t>58.02.03</t>
  </si>
  <si>
    <t>Cheltuieli neeligibile</t>
  </si>
  <si>
    <t>58.14.01</t>
  </si>
  <si>
    <t>58.14.02</t>
  </si>
  <si>
    <t>58.17.03</t>
  </si>
  <si>
    <t>Asistență tehnică în cadrul Programului Operațional Asistență Tehnică</t>
  </si>
  <si>
    <t xml:space="preserve">CHELTUIELI DE CAPITAL </t>
  </si>
  <si>
    <t>Cheltuieli salariale în bani</t>
  </si>
  <si>
    <t>Cheltuieli salariale în natură</t>
  </si>
  <si>
    <t>Contribuții</t>
  </si>
  <si>
    <t>TITLUL II    BUNURI ȘI SERVICII</t>
  </si>
  <si>
    <t>Posta, telecomunicatii, radio, t.v., Internet</t>
  </si>
  <si>
    <t>B. Transferuri curente în strainatate (către organizații internaționale)</t>
  </si>
  <si>
    <t>Mașini, echipamente și mijloace de transport</t>
  </si>
  <si>
    <t>Mobilier, aparatură birotică și alte active corporale</t>
  </si>
  <si>
    <t xml:space="preserve">Reparații capitale </t>
  </si>
  <si>
    <t xml:space="preserve">  -mii lei-</t>
  </si>
  <si>
    <t xml:space="preserve">      - Buget Proiecte</t>
  </si>
  <si>
    <t xml:space="preserve"> PROTECȚIA  MEDIULUI</t>
  </si>
  <si>
    <t>71.03</t>
  </si>
  <si>
    <t>A</t>
  </si>
  <si>
    <t>B</t>
  </si>
  <si>
    <t>58.14.03</t>
  </si>
  <si>
    <t>20.30.30.9</t>
  </si>
  <si>
    <t>- Cheltuieli de judecată</t>
  </si>
  <si>
    <t>10.02.06</t>
  </si>
  <si>
    <t>Vouchere de vacanta</t>
  </si>
  <si>
    <t>Contributii plata de angajator in numele angajatului</t>
  </si>
  <si>
    <t>10.03.07</t>
  </si>
  <si>
    <t>10.03.08</t>
  </si>
  <si>
    <t>Contributii asiguratorie pentru muncă</t>
  </si>
  <si>
    <t>Programe din Fondul Social EUROPEAN (FSE) - TOTAL 58.02</t>
  </si>
  <si>
    <t>Asistență tehnică în cadrul Programului Operațional altele decat  Programului Operațional Asistență Tehnică</t>
  </si>
  <si>
    <t>Planul Național  de Cercetare-Dezvoltare-Inovare +Actiuni suport</t>
  </si>
  <si>
    <t>Actiuni suport PN III</t>
  </si>
  <si>
    <t>Indemnizatii de hrana</t>
  </si>
  <si>
    <t>10.01.17</t>
  </si>
  <si>
    <t>20.30.30.2</t>
  </si>
  <si>
    <t xml:space="preserve">  - Alte cheltuieli</t>
  </si>
  <si>
    <t>Programe din Fonduri Sociale Europene - SIPOCA 592</t>
  </si>
  <si>
    <t>ACTIUNI SUPORT</t>
  </si>
  <si>
    <t xml:space="preserve">                    MINISTERUL CERCETĂRII, INOVĂRII ȘI DIGITALIZĂRII</t>
  </si>
  <si>
    <t>Capitolul  85.01   "COMUNICATII"</t>
  </si>
  <si>
    <t>Denumire indicator</t>
  </si>
  <si>
    <t>85.01</t>
  </si>
  <si>
    <t xml:space="preserve">CHELTUIELI TOTALE         </t>
  </si>
  <si>
    <t>CHELTUIELI CURENTE (01 = 10+20+30+40+50+51+55+57+58+59)</t>
  </si>
  <si>
    <t>TITLUL VI  TRANSFERURI INTRE UNITATI ALE ADMINISTRATIEI PUBLICE</t>
  </si>
  <si>
    <t>51.01.01</t>
  </si>
  <si>
    <t>Transferuri catre institutii publice</t>
  </si>
  <si>
    <t>55</t>
  </si>
  <si>
    <t>TITLUL X PROIECTE CU FINANTARE DIN FONDURI EXTERNE NERAMBURSABILE AFERENTE CADRULUI FINANCIAR 2014-2020</t>
  </si>
  <si>
    <t>Programe din Fondul European de Dezvoltare Regionala</t>
  </si>
  <si>
    <t>Finantare nationala</t>
  </si>
  <si>
    <t>Finantare externa  nerambursabila</t>
  </si>
  <si>
    <t>PROIECT RO - NET</t>
  </si>
  <si>
    <t>58.01</t>
  </si>
  <si>
    <t>PROPUNERE PROIECT</t>
  </si>
  <si>
    <t>58.02</t>
  </si>
  <si>
    <t xml:space="preserve">Programe din FSE - BROADBAND </t>
  </si>
  <si>
    <t>Finantare externa nerambursabila</t>
  </si>
  <si>
    <t xml:space="preserve">Cod
clasificație                                                                                                                                                                                            </t>
  </si>
  <si>
    <t>PROIECTE CU FINANȚARE DIN FONDURI EXTERNE NERAMBURSABILE  (FEN) POSTADERARE</t>
  </si>
  <si>
    <t xml:space="preserve">Programe din Fondul European de Dezvoltare Regionala  (FEDR) </t>
  </si>
  <si>
    <t>Programe din Fondul European de Dezvoltare Regionala  (FEDR)</t>
  </si>
  <si>
    <t>Programe din Fondul European de Dezvoltare Regionala  (FEDR)
 - ELI-NP</t>
  </si>
  <si>
    <t xml:space="preserve">Programe din Fondul European de Dezvoltare Regionala  (FEDR) - </t>
  </si>
  <si>
    <t>TITLU XI ALTE CHELTUIELI</t>
  </si>
  <si>
    <t>Despăgubiri civile</t>
  </si>
  <si>
    <t>Sume aferente persoanelor cu handicap neîncadrate</t>
  </si>
  <si>
    <t>0</t>
  </si>
  <si>
    <t>20.25</t>
  </si>
  <si>
    <t xml:space="preserve">Cheltuieli judiciare și extrajudiciare derivate din acțiuni în reprezentarea intereselor statului </t>
  </si>
  <si>
    <t>Cap. 53.01 + Cap. 85.01</t>
  </si>
  <si>
    <t xml:space="preserve"> - mii lei -</t>
  </si>
  <si>
    <t>53.08</t>
  </si>
  <si>
    <t xml:space="preserve">TITLUL VII   ALTE  TRANSFERURI </t>
  </si>
  <si>
    <t>55.01.08</t>
  </si>
  <si>
    <r>
      <t xml:space="preserve">Capitolul 53.08  </t>
    </r>
    <r>
      <rPr>
        <b/>
        <i/>
        <sz val="11"/>
        <color theme="1"/>
        <rFont val="Calibri"/>
        <family val="2"/>
        <scheme val="minor"/>
      </rPr>
      <t>Fonduri Externe Nerambursabile (FEN)</t>
    </r>
  </si>
  <si>
    <t>Transferuri interne către operatorii economici</t>
  </si>
  <si>
    <t>55.02</t>
  </si>
  <si>
    <t>B. Transferuri curente în străinătate (către organizații internaționale)</t>
  </si>
  <si>
    <t>BUGET
2022</t>
  </si>
  <si>
    <t>BUGETUL PE ANUL 2022
ŞI PLĂŢILE PENTRU PERIOADA 01 ianuarie - 30 APRILIE 2022</t>
  </si>
  <si>
    <t>DESCHIDERI
01.01. - 30.04.2022</t>
  </si>
  <si>
    <t>PLĂȚI
 01.01. - 30.04.2022</t>
  </si>
  <si>
    <t>1150</t>
  </si>
  <si>
    <t>59.17</t>
  </si>
  <si>
    <t>59.40</t>
  </si>
  <si>
    <t>61.01</t>
  </si>
  <si>
    <t>61.03</t>
  </si>
  <si>
    <t>61.04</t>
  </si>
  <si>
    <t>61.04.01</t>
  </si>
  <si>
    <t>61.04.03</t>
  </si>
  <si>
    <t>61.06</t>
  </si>
  <si>
    <t>61.06.03</t>
  </si>
  <si>
    <t>61.08</t>
  </si>
  <si>
    <t>61.08.01</t>
  </si>
  <si>
    <t>61.08.03</t>
  </si>
  <si>
    <t>61.06.01</t>
  </si>
  <si>
    <t>Sume aferente TVA</t>
  </si>
  <si>
    <t>Fonduri din împrumut rambursabil</t>
  </si>
  <si>
    <t>Transferuri din bugetul de stat către entități de drept privat</t>
  </si>
  <si>
    <t>Transferuri din bugetul de stat către beneficiari inst. publice finanțate
parțial sau integral din VP pentru derularea proiectelor din PNRR</t>
  </si>
  <si>
    <t>Transferuri din bugetul de stat către întreprinderi publice și INCD pentru susținerea proiectelor din PNRR</t>
  </si>
  <si>
    <t>Programe din FSE - BROADBAND - SIPOCA 579</t>
  </si>
  <si>
    <t>55.01</t>
  </si>
  <si>
    <t>TITLUL VII  - ALTE TRANSFERURI</t>
  </si>
  <si>
    <t>10.01</t>
  </si>
  <si>
    <t>58.17</t>
  </si>
  <si>
    <t>CHELTUIELI CURENTE (01 = 10+20+30+40+50+51+55+57+58+59+61)</t>
  </si>
  <si>
    <t>60.01</t>
  </si>
  <si>
    <t>60.03</t>
  </si>
  <si>
    <t>60.04</t>
  </si>
  <si>
    <t>60.04.01</t>
  </si>
  <si>
    <t>60.04.03</t>
  </si>
  <si>
    <t>Mașini, exhipamente și mijloace de transport</t>
  </si>
  <si>
    <t>Active fixe (inclusiv reparatii de capital)</t>
  </si>
  <si>
    <t xml:space="preserve">            </t>
  </si>
  <si>
    <t>BUGET
2023</t>
  </si>
  <si>
    <t>Finantarea proiectelor de CDI din care:</t>
  </si>
  <si>
    <t xml:space="preserve"> -Plan Național III - Buget Proiecte</t>
  </si>
  <si>
    <t xml:space="preserve"> -Nucleu</t>
  </si>
  <si>
    <t xml:space="preserve"> -Instalații de interes național</t>
  </si>
  <si>
    <t xml:space="preserve"> -Competiții noi</t>
  </si>
  <si>
    <t xml:space="preserve">Granturi </t>
  </si>
  <si>
    <t>56</t>
  </si>
  <si>
    <t>56.48.01</t>
  </si>
  <si>
    <t>56.48.02</t>
  </si>
  <si>
    <t>56.48.03</t>
  </si>
  <si>
    <t>56.56.01</t>
  </si>
  <si>
    <t>56.56.02</t>
  </si>
  <si>
    <t>56.56.03</t>
  </si>
  <si>
    <t>SIPOCA 592</t>
  </si>
  <si>
    <t>Programe din Fonduri Sociale Europene (FSE)</t>
  </si>
  <si>
    <t>Asistență tehnică în cadrul Programului Operațional altele decat  Programului Operațional Asistență Tehnică  (POAT)</t>
  </si>
  <si>
    <t>60.05.01</t>
  </si>
  <si>
    <t>60.05.03</t>
  </si>
  <si>
    <t>60.08.01</t>
  </si>
  <si>
    <t>60.08.03</t>
  </si>
  <si>
    <t>Transferuri interne</t>
  </si>
  <si>
    <t xml:space="preserve"> Fonduri Externe Nerambursabile (FEN) - TOTAL CHELTUIELI</t>
  </si>
  <si>
    <t>Programe PHARE și alte programe cu finanțare nerambursabilă</t>
  </si>
  <si>
    <t>CHELTUIELI CURENTE (85.01 = 51+55+58+60+61)</t>
  </si>
  <si>
    <t>TITLU X  - PROIECTE CU FINANȚARE DIN FONDURI AFERENTE  
CADRULUI FIN 2021-2027</t>
  </si>
  <si>
    <t>TITLU X  -PROIECTE CU FINANȚARE DIN FONDURI EXTERNE NERAMBURSABILE  (FEN) AFERENTE CADRULUI FIN. 2014-2020</t>
  </si>
  <si>
    <t>TITLU XIII - PROIECTE CU FINANȚARE DIN SUMELE  AFERENTE COMPONENTEI COMPONENTEI DE ÎMPRUMUT A PNRR</t>
  </si>
  <si>
    <t>CHELTUIELI DE CAPITAL  (70= 71+72)</t>
  </si>
  <si>
    <t>TITLUL XV- ACTIVE NEFINANCIARE</t>
  </si>
  <si>
    <t>TITLUL VI  - TRANSFERURI INTRE UNITATI ALE ADMINISTRATIEI PUBLICE</t>
  </si>
  <si>
    <t>TITLUL X  - PROIECTE CU FINANTARE DIN FONDURI EXTERNE NERAMBURSABILE AFERENTE CADRULUI FINANCIAR 2014-2020</t>
  </si>
  <si>
    <t>TITLU XII - PROIECTE CU FINANȚARE DIN SUMELE REPREZENTÂND ASISTENȚA FINANCIARĂ NERAMBURSABILĂ AFERENTĂ - PNRR</t>
  </si>
  <si>
    <t>Plăți efectuate din anii precedenți și recuperate în anul curent</t>
  </si>
  <si>
    <t>85.01.05</t>
  </si>
  <si>
    <t>85.01.03</t>
  </si>
  <si>
    <t>TOTAL CAPITOL 53.01 - 85.01</t>
  </si>
  <si>
    <t>DESCHIDERI
01.01. - 28.02.2023</t>
  </si>
  <si>
    <t>PLĂȚI
 01.01. - 28.02.2023</t>
  </si>
  <si>
    <t>BUGETUL PE ANUL 2023
ŞI PLĂŢILE PENTRU PERIOADA 01 IANUARIE - 28 FEBRUARIE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</si>
</sst>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2"/>
      <color theme="1"/>
      <name val="Trebuchet MS"/>
      <family val="2"/>
      <charset val="238"/>
    </font>
    <font>
      <b/>
      <sz val="10"/>
      <color theme="1"/>
      <name val="Arial Narrow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0"/>
      <name val="Arial"/>
      <family val="2"/>
      <charset val="238"/>
    </font>
    <font>
      <b/>
      <sz val="11"/>
      <color theme="0"/>
      <name val="Calibri"/>
      <family val="2"/>
      <scheme val="minor"/>
    </font>
    <font>
      <b/>
      <i/>
      <sz val="9"/>
      <name val="Arial Narrow"/>
      <family val="2"/>
    </font>
    <font>
      <b/>
      <sz val="11"/>
      <color theme="1"/>
      <name val="Trebuchet MS"/>
      <family val="2"/>
    </font>
    <font>
      <i/>
      <sz val="10"/>
      <name val="Arial"/>
      <family val="2"/>
    </font>
    <font>
      <sz val="14"/>
      <color theme="1"/>
      <name val="Times New Roman"/>
      <family val="1"/>
    </font>
    <font>
      <sz val="9"/>
      <color theme="1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name val="Arial"/>
      <family val="2"/>
    </font>
    <font>
      <sz val="10"/>
      <name val="Arial Narrow"/>
      <family val="2"/>
    </font>
    <font>
      <sz val="11"/>
      <color rgb="FF000000"/>
      <name val="Trebuchet MS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393">
    <xf numFmtId="0" fontId="0" fillId="0" borderId="0" xfId="0"/>
    <xf numFmtId="49" fontId="2" fillId="0" borderId="0" xfId="1" applyNumberFormat="1" applyFont="1" applyAlignment="1">
      <alignment horizontal="left" vertical="center"/>
    </xf>
    <xf numFmtId="0" fontId="1" fillId="0" borderId="0" xfId="1" applyFont="1"/>
    <xf numFmtId="0" fontId="1" fillId="0" borderId="0" xfId="1"/>
    <xf numFmtId="0" fontId="4" fillId="2" borderId="1" xfId="2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/>
    </xf>
    <xf numFmtId="3" fontId="5" fillId="0" borderId="3" xfId="3" applyNumberFormat="1" applyFont="1" applyFill="1" applyBorder="1" applyAlignment="1">
      <alignment horizontal="right" vertical="center"/>
    </xf>
    <xf numFmtId="3" fontId="5" fillId="4" borderId="3" xfId="3" applyNumberFormat="1" applyFont="1" applyFill="1" applyBorder="1" applyAlignment="1">
      <alignment horizontal="right" vertical="center"/>
    </xf>
    <xf numFmtId="49" fontId="5" fillId="5" borderId="4" xfId="3" applyNumberFormat="1" applyFont="1" applyFill="1" applyBorder="1" applyAlignment="1">
      <alignment horizontal="center"/>
    </xf>
    <xf numFmtId="3" fontId="5" fillId="5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/>
    </xf>
    <xf numFmtId="3" fontId="5" fillId="4" borderId="3" xfId="1" applyNumberFormat="1" applyFont="1" applyFill="1" applyBorder="1" applyAlignment="1">
      <alignment horizontal="right" vertical="center" wrapText="1"/>
    </xf>
    <xf numFmtId="0" fontId="5" fillId="5" borderId="4" xfId="1" applyNumberFormat="1" applyFont="1" applyFill="1" applyBorder="1" applyAlignment="1">
      <alignment horizontal="center" vertical="center"/>
    </xf>
    <xf numFmtId="3" fontId="5" fillId="5" borderId="3" xfId="1" applyNumberFormat="1" applyFont="1" applyFill="1" applyBorder="1" applyAlignment="1">
      <alignment horizontal="right" vertical="center" wrapText="1"/>
    </xf>
    <xf numFmtId="49" fontId="8" fillId="0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3" xfId="3" applyNumberFormat="1" applyFont="1" applyFill="1" applyBorder="1" applyAlignment="1">
      <alignment horizontal="right" vertical="center"/>
    </xf>
    <xf numFmtId="3" fontId="8" fillId="0" borderId="3" xfId="3" applyNumberFormat="1" applyFont="1" applyFill="1" applyBorder="1" applyAlignment="1">
      <alignment horizontal="right" vertical="center"/>
    </xf>
    <xf numFmtId="49" fontId="8" fillId="6" borderId="4" xfId="1" applyNumberFormat="1" applyFont="1" applyFill="1" applyBorder="1" applyAlignment="1">
      <alignment horizontal="center" vertical="center"/>
    </xf>
    <xf numFmtId="3" fontId="8" fillId="6" borderId="3" xfId="1" applyNumberFormat="1" applyFont="1" applyFill="1" applyBorder="1" applyAlignment="1">
      <alignment horizontal="right" vertical="center" wrapText="1"/>
    </xf>
    <xf numFmtId="2" fontId="5" fillId="0" borderId="4" xfId="1" applyNumberFormat="1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right" vertical="center" wrapText="1"/>
    </xf>
    <xf numFmtId="3" fontId="10" fillId="0" borderId="3" xfId="3" applyNumberFormat="1" applyFont="1" applyFill="1" applyBorder="1" applyAlignment="1">
      <alignment horizontal="right" vertical="center"/>
    </xf>
    <xf numFmtId="49" fontId="8" fillId="0" borderId="4" xfId="3" applyNumberFormat="1" applyFont="1" applyFill="1" applyBorder="1" applyAlignment="1">
      <alignment horizontal="center" vertical="center"/>
    </xf>
    <xf numFmtId="2" fontId="7" fillId="0" borderId="6" xfId="3" applyNumberFormat="1" applyFont="1" applyFill="1" applyBorder="1" applyAlignment="1">
      <alignment horizontal="right" vertical="center"/>
    </xf>
    <xf numFmtId="49" fontId="8" fillId="0" borderId="6" xfId="3" applyNumberFormat="1" applyFont="1" applyFill="1" applyBorder="1" applyAlignment="1">
      <alignment horizontal="right" vertical="center"/>
    </xf>
    <xf numFmtId="2" fontId="5" fillId="2" borderId="4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right" vertical="center" wrapText="1"/>
    </xf>
    <xf numFmtId="49" fontId="8" fillId="4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 wrapText="1"/>
    </xf>
    <xf numFmtId="1" fontId="8" fillId="0" borderId="6" xfId="3" applyNumberFormat="1" applyFont="1" applyFill="1" applyBorder="1" applyAlignment="1">
      <alignment horizontal="right" vertical="center"/>
    </xf>
    <xf numFmtId="0" fontId="1" fillId="0" borderId="0" xfId="1" applyAlignment="1">
      <alignment horizontal="center" vertical="center"/>
    </xf>
    <xf numFmtId="3" fontId="10" fillId="0" borderId="3" xfId="1" applyNumberFormat="1" applyFont="1" applyFill="1" applyBorder="1" applyAlignment="1">
      <alignment horizontal="right" vertical="center" wrapText="1"/>
    </xf>
    <xf numFmtId="2" fontId="10" fillId="0" borderId="4" xfId="1" applyNumberFormat="1" applyFont="1" applyFill="1" applyBorder="1" applyAlignment="1">
      <alignment horizontal="center" vertical="center"/>
    </xf>
    <xf numFmtId="49" fontId="16" fillId="0" borderId="4" xfId="3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49" fontId="15" fillId="0" borderId="4" xfId="3" applyNumberFormat="1" applyFont="1" applyFill="1" applyBorder="1" applyAlignment="1">
      <alignment horizontal="center" vertical="center"/>
    </xf>
    <xf numFmtId="3" fontId="15" fillId="0" borderId="3" xfId="3" applyNumberFormat="1" applyFont="1" applyFill="1" applyBorder="1" applyAlignment="1">
      <alignment horizontal="right" vertical="center"/>
    </xf>
    <xf numFmtId="1" fontId="7" fillId="0" borderId="6" xfId="3" applyNumberFormat="1" applyFont="1" applyFill="1" applyBorder="1" applyAlignment="1">
      <alignment horizontal="right" vertical="center"/>
    </xf>
    <xf numFmtId="0" fontId="4" fillId="2" borderId="9" xfId="2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0" fontId="4" fillId="7" borderId="11" xfId="2" applyFont="1" applyFill="1" applyBorder="1" applyAlignment="1">
      <alignment horizontal="center" vertical="center" wrapText="1"/>
    </xf>
    <xf numFmtId="49" fontId="5" fillId="3" borderId="8" xfId="1" applyNumberFormat="1" applyFont="1" applyFill="1" applyBorder="1" applyAlignment="1">
      <alignment horizontal="center" vertical="center"/>
    </xf>
    <xf numFmtId="3" fontId="5" fillId="3" borderId="12" xfId="1" applyNumberFormat="1" applyFont="1" applyFill="1" applyBorder="1" applyAlignment="1">
      <alignment horizontal="right" vertical="center" wrapText="1"/>
    </xf>
    <xf numFmtId="0" fontId="20" fillId="0" borderId="0" xfId="1" applyFont="1"/>
    <xf numFmtId="3" fontId="0" fillId="0" borderId="0" xfId="0" applyNumberFormat="1"/>
    <xf numFmtId="0" fontId="21" fillId="0" borderId="0" xfId="0" applyFont="1"/>
    <xf numFmtId="2" fontId="8" fillId="4" borderId="4" xfId="1" applyNumberFormat="1" applyFont="1" applyFill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4" fontId="8" fillId="7" borderId="7" xfId="2" applyNumberFormat="1" applyFont="1" applyFill="1" applyBorder="1" applyAlignment="1">
      <alignment horizontal="center" vertical="center"/>
    </xf>
    <xf numFmtId="3" fontId="8" fillId="4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3" fontId="8" fillId="0" borderId="3" xfId="1" applyNumberFormat="1" applyFont="1" applyFill="1" applyBorder="1" applyAlignment="1">
      <alignment horizontal="right" vertical="center" wrapText="1"/>
    </xf>
    <xf numFmtId="49" fontId="16" fillId="0" borderId="2" xfId="3" applyNumberFormat="1" applyFont="1" applyFill="1" applyBorder="1" applyAlignment="1">
      <alignment horizontal="center"/>
    </xf>
    <xf numFmtId="3" fontId="0" fillId="0" borderId="0" xfId="0" applyNumberFormat="1" applyFill="1"/>
    <xf numFmtId="3" fontId="15" fillId="7" borderId="5" xfId="0" applyNumberFormat="1" applyFont="1" applyFill="1" applyBorder="1" applyAlignment="1">
      <alignment vertical="center"/>
    </xf>
    <xf numFmtId="3" fontId="10" fillId="0" borderId="15" xfId="3" applyNumberFormat="1" applyFont="1" applyFill="1" applyBorder="1" applyAlignment="1">
      <alignment horizontal="right"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7" borderId="17" xfId="2" applyFont="1" applyFill="1" applyBorder="1" applyAlignment="1">
      <alignment horizontal="center" vertical="center" wrapText="1"/>
    </xf>
    <xf numFmtId="3" fontId="7" fillId="0" borderId="18" xfId="3" applyNumberFormat="1" applyFont="1" applyFill="1" applyBorder="1" applyAlignment="1">
      <alignment horizontal="right" vertical="center"/>
    </xf>
    <xf numFmtId="3" fontId="8" fillId="0" borderId="18" xfId="3" applyNumberFormat="1" applyFont="1" applyFill="1" applyBorder="1" applyAlignment="1">
      <alignment horizontal="right" vertical="center"/>
    </xf>
    <xf numFmtId="3" fontId="8" fillId="4" borderId="18" xfId="3" applyNumberFormat="1" applyFont="1" applyFill="1" applyBorder="1" applyAlignment="1">
      <alignment horizontal="right" vertical="center"/>
    </xf>
    <xf numFmtId="3" fontId="10" fillId="0" borderId="19" xfId="3" applyNumberFormat="1" applyFont="1" applyFill="1" applyBorder="1" applyAlignment="1">
      <alignment horizontal="right" vertical="center"/>
    </xf>
    <xf numFmtId="3" fontId="10" fillId="0" borderId="18" xfId="3" applyNumberFormat="1" applyFont="1" applyFill="1" applyBorder="1" applyAlignment="1">
      <alignment horizontal="right" vertical="center"/>
    </xf>
    <xf numFmtId="3" fontId="8" fillId="6" borderId="18" xfId="1" applyNumberFormat="1" applyFont="1" applyFill="1" applyBorder="1" applyAlignment="1">
      <alignment horizontal="right" vertical="center" wrapText="1"/>
    </xf>
    <xf numFmtId="3" fontId="10" fillId="0" borderId="18" xfId="1" applyNumberFormat="1" applyFont="1" applyFill="1" applyBorder="1" applyAlignment="1">
      <alignment horizontal="right" vertical="center" wrapText="1"/>
    </xf>
    <xf numFmtId="3" fontId="8" fillId="0" borderId="18" xfId="1" applyNumberFormat="1" applyFont="1" applyFill="1" applyBorder="1" applyAlignment="1">
      <alignment horizontal="right" vertical="center" wrapText="1"/>
    </xf>
    <xf numFmtId="2" fontId="7" fillId="0" borderId="20" xfId="3" applyNumberFormat="1" applyFont="1" applyFill="1" applyBorder="1" applyAlignment="1">
      <alignment horizontal="right" vertical="center"/>
    </xf>
    <xf numFmtId="1" fontId="7" fillId="0" borderId="20" xfId="3" applyNumberFormat="1" applyFont="1" applyFill="1" applyBorder="1" applyAlignment="1">
      <alignment horizontal="right" vertical="center"/>
    </xf>
    <xf numFmtId="49" fontId="8" fillId="0" borderId="20" xfId="3" applyNumberFormat="1" applyFont="1" applyFill="1" applyBorder="1" applyAlignment="1">
      <alignment horizontal="right" vertical="center"/>
    </xf>
    <xf numFmtId="3" fontId="15" fillId="7" borderId="21" xfId="0" applyNumberFormat="1" applyFont="1" applyFill="1" applyBorder="1" applyAlignment="1">
      <alignment vertical="center"/>
    </xf>
    <xf numFmtId="0" fontId="0" fillId="0" borderId="22" xfId="0" applyBorder="1"/>
    <xf numFmtId="0" fontId="12" fillId="2" borderId="24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3" fontId="5" fillId="0" borderId="26" xfId="3" applyNumberFormat="1" applyFont="1" applyFill="1" applyBorder="1" applyAlignment="1">
      <alignment horizontal="right" vertical="center"/>
    </xf>
    <xf numFmtId="3" fontId="5" fillId="4" borderId="26" xfId="3" applyNumberFormat="1" applyFont="1" applyFill="1" applyBorder="1" applyAlignment="1">
      <alignment horizontal="right" vertical="center"/>
    </xf>
    <xf numFmtId="3" fontId="5" fillId="5" borderId="26" xfId="3" applyNumberFormat="1" applyFont="1" applyFill="1" applyBorder="1" applyAlignment="1">
      <alignment horizontal="right" vertical="center"/>
    </xf>
    <xf numFmtId="3" fontId="14" fillId="0" borderId="26" xfId="0" applyNumberFormat="1" applyFont="1" applyBorder="1" applyAlignment="1">
      <alignment vertical="center"/>
    </xf>
    <xf numFmtId="3" fontId="14" fillId="0" borderId="26" xfId="3" applyNumberFormat="1" applyFont="1" applyFill="1" applyBorder="1" applyAlignment="1">
      <alignment horizontal="right" vertical="center"/>
    </xf>
    <xf numFmtId="3" fontId="7" fillId="0" borderId="26" xfId="3" applyNumberFormat="1" applyFont="1" applyFill="1" applyBorder="1" applyAlignment="1">
      <alignment horizontal="right" vertical="center"/>
    </xf>
    <xf numFmtId="3" fontId="13" fillId="0" borderId="26" xfId="0" applyNumberFormat="1" applyFont="1" applyBorder="1" applyAlignment="1">
      <alignment vertical="center"/>
    </xf>
    <xf numFmtId="3" fontId="13" fillId="0" borderId="26" xfId="3" applyNumberFormat="1" applyFont="1" applyFill="1" applyBorder="1" applyAlignment="1">
      <alignment horizontal="right" vertical="center"/>
    </xf>
    <xf numFmtId="3" fontId="8" fillId="0" borderId="26" xfId="3" applyNumberFormat="1" applyFont="1" applyFill="1" applyBorder="1" applyAlignment="1">
      <alignment horizontal="right" vertical="center"/>
    </xf>
    <xf numFmtId="3" fontId="15" fillId="0" borderId="26" xfId="0" applyNumberFormat="1" applyFont="1" applyBorder="1" applyAlignment="1">
      <alignment vertical="center"/>
    </xf>
    <xf numFmtId="3" fontId="5" fillId="4" borderId="26" xfId="1" applyNumberFormat="1" applyFont="1" applyFill="1" applyBorder="1" applyAlignment="1">
      <alignment horizontal="right" vertical="center" wrapText="1"/>
    </xf>
    <xf numFmtId="3" fontId="5" fillId="5" borderId="26" xfId="1" applyNumberFormat="1" applyFont="1" applyFill="1" applyBorder="1" applyAlignment="1">
      <alignment horizontal="right" vertical="center" wrapText="1"/>
    </xf>
    <xf numFmtId="3" fontId="15" fillId="0" borderId="26" xfId="3" applyNumberFormat="1" applyFont="1" applyFill="1" applyBorder="1" applyAlignment="1">
      <alignment horizontal="right" vertical="center"/>
    </xf>
    <xf numFmtId="3" fontId="14" fillId="0" borderId="26" xfId="0" applyNumberFormat="1" applyFont="1" applyFill="1" applyBorder="1" applyAlignment="1">
      <alignment vertical="center"/>
    </xf>
    <xf numFmtId="3" fontId="10" fillId="0" borderId="27" xfId="3" applyNumberFormat="1" applyFont="1" applyFill="1" applyBorder="1" applyAlignment="1">
      <alignment horizontal="right" vertical="center"/>
    </xf>
    <xf numFmtId="3" fontId="22" fillId="0" borderId="26" xfId="0" applyNumberFormat="1" applyFont="1" applyBorder="1" applyAlignment="1">
      <alignment vertical="center"/>
    </xf>
    <xf numFmtId="3" fontId="13" fillId="5" borderId="26" xfId="1" applyNumberFormat="1" applyFont="1" applyFill="1" applyBorder="1" applyAlignment="1">
      <alignment horizontal="right" vertical="center" wrapText="1"/>
    </xf>
    <xf numFmtId="3" fontId="14" fillId="0" borderId="26" xfId="1" applyNumberFormat="1" applyFont="1" applyBorder="1" applyAlignment="1">
      <alignment vertical="center"/>
    </xf>
    <xf numFmtId="3" fontId="5" fillId="2" borderId="26" xfId="1" applyNumberFormat="1" applyFont="1" applyFill="1" applyBorder="1" applyAlignment="1">
      <alignment horizontal="right" vertical="center" wrapText="1"/>
    </xf>
    <xf numFmtId="3" fontId="14" fillId="0" borderId="26" xfId="1" applyNumberFormat="1" applyFont="1" applyBorder="1" applyAlignment="1">
      <alignment horizontal="right" vertical="center"/>
    </xf>
    <xf numFmtId="3" fontId="14" fillId="0" borderId="26" xfId="0" applyNumberFormat="1" applyFont="1" applyBorder="1" applyAlignment="1">
      <alignment horizontal="right" vertical="center"/>
    </xf>
    <xf numFmtId="3" fontId="15" fillId="7" borderId="28" xfId="0" applyNumberFormat="1" applyFont="1" applyFill="1" applyBorder="1" applyAlignment="1">
      <alignment vertical="center"/>
    </xf>
    <xf numFmtId="0" fontId="0" fillId="0" borderId="23" xfId="0" applyBorder="1"/>
    <xf numFmtId="0" fontId="4" fillId="2" borderId="30" xfId="2" applyFont="1" applyFill="1" applyBorder="1" applyAlignment="1">
      <alignment horizontal="center" vertical="center" wrapText="1"/>
    </xf>
    <xf numFmtId="0" fontId="4" fillId="7" borderId="31" xfId="2" applyFont="1" applyFill="1" applyBorder="1" applyAlignment="1">
      <alignment horizontal="center" vertical="center" wrapText="1"/>
    </xf>
    <xf numFmtId="49" fontId="5" fillId="3" borderId="32" xfId="1" applyNumberFormat="1" applyFont="1" applyFill="1" applyBorder="1" applyAlignment="1">
      <alignment horizontal="left" vertical="center" wrapText="1"/>
    </xf>
    <xf numFmtId="49" fontId="5" fillId="0" borderId="33" xfId="3" applyNumberFormat="1" applyFont="1" applyFill="1" applyBorder="1" applyAlignment="1">
      <alignment horizontal="left" vertical="center" wrapText="1"/>
    </xf>
    <xf numFmtId="49" fontId="6" fillId="4" borderId="33" xfId="3" applyNumberFormat="1" applyFont="1" applyFill="1" applyBorder="1" applyAlignment="1">
      <alignment horizontal="left" vertical="center" wrapText="1"/>
    </xf>
    <xf numFmtId="49" fontId="5" fillId="5" borderId="33" xfId="3" applyNumberFormat="1" applyFont="1" applyFill="1" applyBorder="1" applyAlignment="1">
      <alignment horizontal="left" vertical="center" wrapText="1"/>
    </xf>
    <xf numFmtId="49" fontId="7" fillId="0" borderId="33" xfId="3" applyNumberFormat="1" applyFont="1" applyFill="1" applyBorder="1" applyAlignment="1">
      <alignment horizontal="left" vertical="center" wrapText="1"/>
    </xf>
    <xf numFmtId="49" fontId="8" fillId="0" borderId="33" xfId="3" applyNumberFormat="1" applyFont="1" applyFill="1" applyBorder="1" applyAlignment="1">
      <alignment horizontal="left" vertical="center" wrapText="1"/>
    </xf>
    <xf numFmtId="49" fontId="9" fillId="4" borderId="33" xfId="3" applyNumberFormat="1" applyFont="1" applyFill="1" applyBorder="1" applyAlignment="1">
      <alignment horizontal="left" vertical="center" wrapText="1"/>
    </xf>
    <xf numFmtId="49" fontId="6" fillId="4" borderId="33" xfId="1" applyNumberFormat="1" applyFont="1" applyFill="1" applyBorder="1" applyAlignment="1">
      <alignment horizontal="left" vertical="center" wrapText="1"/>
    </xf>
    <xf numFmtId="49" fontId="5" fillId="5" borderId="33" xfId="1" applyNumberFormat="1" applyFont="1" applyFill="1" applyBorder="1" applyAlignment="1">
      <alignment horizontal="left" vertical="center" wrapText="1"/>
    </xf>
    <xf numFmtId="49" fontId="15" fillId="0" borderId="33" xfId="3" applyNumberFormat="1" applyFont="1" applyFill="1" applyBorder="1" applyAlignment="1">
      <alignment horizontal="left" vertical="center" wrapText="1"/>
    </xf>
    <xf numFmtId="49" fontId="8" fillId="0" borderId="34" xfId="3" applyNumberFormat="1" applyFont="1" applyFill="1" applyBorder="1" applyAlignment="1">
      <alignment horizontal="left" vertical="center" wrapText="1"/>
    </xf>
    <xf numFmtId="49" fontId="8" fillId="6" borderId="33" xfId="1" applyNumberFormat="1" applyFont="1" applyFill="1" applyBorder="1" applyAlignment="1">
      <alignment horizontal="left" vertical="center" wrapText="1"/>
    </xf>
    <xf numFmtId="49" fontId="5" fillId="0" borderId="33" xfId="1" applyNumberFormat="1" applyFont="1" applyFill="1" applyBorder="1" applyAlignment="1">
      <alignment horizontal="left" vertical="center" wrapText="1"/>
    </xf>
    <xf numFmtId="49" fontId="9" fillId="4" borderId="33" xfId="1" applyNumberFormat="1" applyFont="1" applyFill="1" applyBorder="1" applyAlignment="1">
      <alignment horizontal="left" vertical="center" wrapText="1"/>
    </xf>
    <xf numFmtId="49" fontId="5" fillId="2" borderId="33" xfId="1" applyNumberFormat="1" applyFont="1" applyFill="1" applyBorder="1" applyAlignment="1">
      <alignment horizontal="left" vertical="center" wrapText="1"/>
    </xf>
    <xf numFmtId="49" fontId="10" fillId="0" borderId="33" xfId="1" applyNumberFormat="1" applyFont="1" applyFill="1" applyBorder="1" applyAlignment="1">
      <alignment horizontal="left" vertical="center" wrapText="1"/>
    </xf>
    <xf numFmtId="49" fontId="9" fillId="0" borderId="33" xfId="3" applyNumberFormat="1" applyFont="1" applyFill="1" applyBorder="1" applyAlignment="1">
      <alignment horizontal="left" vertical="center" wrapText="1"/>
    </xf>
    <xf numFmtId="0" fontId="18" fillId="7" borderId="35" xfId="2" applyFont="1" applyFill="1" applyBorder="1" applyAlignment="1">
      <alignment vertical="center" wrapText="1"/>
    </xf>
    <xf numFmtId="0" fontId="0" fillId="0" borderId="29" xfId="0" applyBorder="1"/>
    <xf numFmtId="2" fontId="8" fillId="8" borderId="4" xfId="1" applyNumberFormat="1" applyFont="1" applyFill="1" applyBorder="1" applyAlignment="1">
      <alignment horizontal="center" vertical="center"/>
    </xf>
    <xf numFmtId="49" fontId="8" fillId="8" borderId="33" xfId="1" applyNumberFormat="1" applyFont="1" applyFill="1" applyBorder="1" applyAlignment="1">
      <alignment horizontal="left" vertical="center" wrapText="1"/>
    </xf>
    <xf numFmtId="3" fontId="10" fillId="8" borderId="18" xfId="1" applyNumberFormat="1" applyFont="1" applyFill="1" applyBorder="1" applyAlignment="1">
      <alignment horizontal="right" vertical="center" wrapText="1"/>
    </xf>
    <xf numFmtId="3" fontId="10" fillId="8" borderId="26" xfId="1" applyNumberFormat="1" applyFont="1" applyFill="1" applyBorder="1" applyAlignment="1">
      <alignment horizontal="right" vertical="center" wrapText="1"/>
    </xf>
    <xf numFmtId="3" fontId="5" fillId="0" borderId="26" xfId="1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8" fillId="0" borderId="36" xfId="1" applyFont="1" applyBorder="1" applyAlignment="1">
      <alignment vertical="center"/>
    </xf>
    <xf numFmtId="0" fontId="0" fillId="0" borderId="0" xfId="0" applyAlignment="1">
      <alignment horizontal="center"/>
    </xf>
    <xf numFmtId="3" fontId="15" fillId="0" borderId="14" xfId="0" applyNumberFormat="1" applyFont="1" applyBorder="1" applyAlignment="1">
      <alignment horizontal="right" vertical="center"/>
    </xf>
    <xf numFmtId="3" fontId="15" fillId="0" borderId="37" xfId="0" applyNumberFormat="1" applyFont="1" applyBorder="1" applyAlignment="1">
      <alignment horizontal="right" vertical="center"/>
    </xf>
    <xf numFmtId="3" fontId="24" fillId="0" borderId="0" xfId="1" applyNumberFormat="1" applyFont="1" applyBorder="1" applyAlignment="1">
      <alignment horizontal="left" vertical="center"/>
    </xf>
    <xf numFmtId="4" fontId="25" fillId="0" borderId="0" xfId="0" applyNumberFormat="1" applyFont="1" applyBorder="1"/>
    <xf numFmtId="4" fontId="25" fillId="0" borderId="0" xfId="0" applyNumberFormat="1" applyFont="1" applyBorder="1" applyAlignment="1">
      <alignment horizontal="right"/>
    </xf>
    <xf numFmtId="2" fontId="25" fillId="0" borderId="0" xfId="0" applyNumberFormat="1" applyFont="1"/>
    <xf numFmtId="3" fontId="25" fillId="0" borderId="0" xfId="0" applyNumberFormat="1" applyFont="1"/>
    <xf numFmtId="0" fontId="25" fillId="0" borderId="0" xfId="0" applyFont="1"/>
    <xf numFmtId="49" fontId="8" fillId="6" borderId="41" xfId="3" applyNumberFormat="1" applyFont="1" applyFill="1" applyBorder="1" applyAlignment="1">
      <alignment horizontal="center" vertical="center"/>
    </xf>
    <xf numFmtId="3" fontId="24" fillId="0" borderId="0" xfId="1" applyNumberFormat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horizontal="right"/>
    </xf>
    <xf numFmtId="3" fontId="23" fillId="0" borderId="0" xfId="1" applyNumberFormat="1" applyFont="1" applyFill="1" applyBorder="1"/>
    <xf numFmtId="4" fontId="23" fillId="0" borderId="0" xfId="1" applyNumberFormat="1" applyFont="1" applyFill="1" applyBorder="1"/>
    <xf numFmtId="3" fontId="25" fillId="0" borderId="0" xfId="0" applyNumberFormat="1" applyFont="1" applyFill="1"/>
    <xf numFmtId="4" fontId="26" fillId="0" borderId="0" xfId="0" applyNumberFormat="1" applyFont="1" applyFill="1" applyBorder="1" applyAlignment="1">
      <alignment horizontal="center"/>
    </xf>
    <xf numFmtId="49" fontId="23" fillId="0" borderId="0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left" vertical="center"/>
    </xf>
    <xf numFmtId="49" fontId="8" fillId="6" borderId="46" xfId="3" applyNumberFormat="1" applyFont="1" applyFill="1" applyBorder="1" applyAlignment="1">
      <alignment horizontal="left" vertical="center" wrapText="1"/>
    </xf>
    <xf numFmtId="49" fontId="10" fillId="6" borderId="7" xfId="3" applyNumberFormat="1" applyFont="1" applyFill="1" applyBorder="1" applyAlignment="1">
      <alignment horizontal="center"/>
    </xf>
    <xf numFmtId="49" fontId="9" fillId="0" borderId="44" xfId="1" applyNumberFormat="1" applyFont="1" applyFill="1" applyBorder="1" applyAlignment="1">
      <alignment horizontal="left" vertical="center" wrapText="1"/>
    </xf>
    <xf numFmtId="0" fontId="9" fillId="0" borderId="39" xfId="1" applyNumberFormat="1" applyFont="1" applyFill="1" applyBorder="1" applyAlignment="1">
      <alignment horizontal="center" vertical="center"/>
    </xf>
    <xf numFmtId="49" fontId="8" fillId="0" borderId="47" xfId="3" applyNumberFormat="1" applyFont="1" applyFill="1" applyBorder="1" applyAlignment="1">
      <alignment horizontal="left" vertical="center" wrapText="1"/>
    </xf>
    <xf numFmtId="2" fontId="8" fillId="0" borderId="2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>
      <alignment horizontal="center" vertical="center"/>
    </xf>
    <xf numFmtId="49" fontId="10" fillId="0" borderId="4" xfId="3" applyNumberFormat="1" applyFont="1" applyFill="1" applyBorder="1" applyAlignment="1">
      <alignment horizontal="center"/>
    </xf>
    <xf numFmtId="4" fontId="8" fillId="2" borderId="43" xfId="1" applyNumberFormat="1" applyFont="1" applyFill="1" applyBorder="1" applyAlignment="1" applyProtection="1">
      <alignment horizontal="center" vertical="center" wrapText="1"/>
    </xf>
    <xf numFmtId="4" fontId="8" fillId="2" borderId="38" xfId="1" applyNumberFormat="1" applyFont="1" applyFill="1" applyBorder="1" applyAlignment="1" applyProtection="1">
      <alignment horizontal="center" vertical="center" wrapText="1"/>
    </xf>
    <xf numFmtId="49" fontId="8" fillId="9" borderId="44" xfId="1" applyNumberFormat="1" applyFont="1" applyFill="1" applyBorder="1" applyAlignment="1">
      <alignment horizontal="left" vertical="center" wrapText="1"/>
    </xf>
    <xf numFmtId="49" fontId="8" fillId="9" borderId="39" xfId="1" applyNumberFormat="1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 wrapText="1"/>
    </xf>
    <xf numFmtId="49" fontId="9" fillId="0" borderId="33" xfId="1" applyNumberFormat="1" applyFont="1" applyFill="1" applyBorder="1" applyAlignment="1">
      <alignment horizontal="left" vertical="center" wrapText="1"/>
    </xf>
    <xf numFmtId="2" fontId="8" fillId="0" borderId="4" xfId="1" applyNumberFormat="1" applyFont="1" applyFill="1" applyBorder="1" applyAlignment="1">
      <alignment horizontal="center" vertical="center"/>
    </xf>
    <xf numFmtId="3" fontId="15" fillId="0" borderId="26" xfId="1" applyNumberFormat="1" applyFont="1" applyFill="1" applyBorder="1" applyAlignment="1">
      <alignment horizontal="right" vertical="center"/>
    </xf>
    <xf numFmtId="3" fontId="15" fillId="0" borderId="26" xfId="0" applyNumberFormat="1" applyFont="1" applyBorder="1" applyAlignment="1">
      <alignment horizontal="right" vertical="center"/>
    </xf>
    <xf numFmtId="1" fontId="8" fillId="0" borderId="26" xfId="3" applyNumberFormat="1" applyFont="1" applyFill="1" applyBorder="1" applyAlignment="1">
      <alignment horizontal="right" vertical="center"/>
    </xf>
    <xf numFmtId="0" fontId="8" fillId="0" borderId="13" xfId="1" applyFont="1" applyBorder="1" applyAlignment="1">
      <alignment vertical="center" wrapText="1"/>
    </xf>
    <xf numFmtId="3" fontId="8" fillId="0" borderId="3" xfId="1" applyNumberFormat="1" applyFont="1" applyFill="1" applyBorder="1" applyAlignment="1">
      <alignment vertical="center" wrapText="1"/>
    </xf>
    <xf numFmtId="3" fontId="8" fillId="0" borderId="26" xfId="1" applyNumberFormat="1" applyFont="1" applyFill="1" applyBorder="1" applyAlignment="1">
      <alignment vertical="center" wrapText="1"/>
    </xf>
    <xf numFmtId="49" fontId="9" fillId="0" borderId="51" xfId="1" applyNumberFormat="1" applyFont="1" applyFill="1" applyBorder="1" applyAlignment="1">
      <alignment horizontal="left" vertical="center" wrapText="1"/>
    </xf>
    <xf numFmtId="49" fontId="9" fillId="0" borderId="52" xfId="1" applyNumberFormat="1" applyFont="1" applyFill="1" applyBorder="1" applyAlignment="1">
      <alignment horizontal="left" vertical="center" wrapText="1"/>
    </xf>
    <xf numFmtId="49" fontId="9" fillId="0" borderId="53" xfId="1" applyNumberFormat="1" applyFont="1" applyFill="1" applyBorder="1" applyAlignment="1">
      <alignment horizontal="left" vertical="center" wrapText="1"/>
    </xf>
    <xf numFmtId="49" fontId="10" fillId="0" borderId="52" xfId="3" applyNumberFormat="1" applyFont="1" applyFill="1" applyBorder="1" applyAlignment="1">
      <alignment horizontal="left" vertical="center" wrapText="1"/>
    </xf>
    <xf numFmtId="49" fontId="10" fillId="0" borderId="52" xfId="1" applyNumberFormat="1" applyFont="1" applyFill="1" applyBorder="1" applyAlignment="1">
      <alignment horizontal="left" vertical="center" wrapText="1"/>
    </xf>
    <xf numFmtId="49" fontId="8" fillId="0" borderId="52" xfId="1" applyNumberFormat="1" applyFont="1" applyFill="1" applyBorder="1" applyAlignment="1">
      <alignment horizontal="left" vertical="center" wrapText="1"/>
    </xf>
    <xf numFmtId="49" fontId="8" fillId="0" borderId="52" xfId="3" applyNumberFormat="1" applyFont="1" applyFill="1" applyBorder="1" applyAlignment="1">
      <alignment horizontal="left" vertical="center" wrapText="1"/>
    </xf>
    <xf numFmtId="49" fontId="10" fillId="6" borderId="54" xfId="3" applyNumberFormat="1" applyFont="1" applyFill="1" applyBorder="1" applyAlignment="1">
      <alignment horizontal="left" vertical="center" wrapText="1"/>
    </xf>
    <xf numFmtId="49" fontId="8" fillId="0" borderId="39" xfId="1" applyNumberFormat="1" applyFont="1" applyFill="1" applyBorder="1" applyAlignment="1">
      <alignment horizontal="center" vertical="center"/>
    </xf>
    <xf numFmtId="49" fontId="10" fillId="6" borderId="32" xfId="1" applyNumberFormat="1" applyFont="1" applyFill="1" applyBorder="1" applyAlignment="1">
      <alignment horizontal="left" vertical="center" wrapText="1"/>
    </xf>
    <xf numFmtId="0" fontId="27" fillId="0" borderId="0" xfId="0" applyFont="1"/>
    <xf numFmtId="49" fontId="9" fillId="0" borderId="56" xfId="1" applyNumberFormat="1" applyFont="1" applyFill="1" applyBorder="1" applyAlignment="1">
      <alignment horizontal="left" vertical="center" wrapText="1"/>
    </xf>
    <xf numFmtId="0" fontId="9" fillId="0" borderId="57" xfId="1" applyNumberFormat="1" applyFont="1" applyFill="1" applyBorder="1" applyAlignment="1">
      <alignment horizontal="center" vertical="center"/>
    </xf>
    <xf numFmtId="49" fontId="9" fillId="0" borderId="60" xfId="1" applyNumberFormat="1" applyFont="1" applyFill="1" applyBorder="1" applyAlignment="1">
      <alignment horizontal="left" vertical="center" wrapText="1"/>
    </xf>
    <xf numFmtId="49" fontId="8" fillId="0" borderId="38" xfId="1" applyNumberFormat="1" applyFont="1" applyFill="1" applyBorder="1" applyAlignment="1">
      <alignment horizontal="center" vertical="center"/>
    </xf>
    <xf numFmtId="3" fontId="10" fillId="6" borderId="49" xfId="1" applyNumberFormat="1" applyFont="1" applyFill="1" applyBorder="1" applyAlignment="1">
      <alignment horizontal="right" vertical="center" wrapText="1"/>
    </xf>
    <xf numFmtId="3" fontId="10" fillId="6" borderId="50" xfId="1" applyNumberFormat="1" applyFont="1" applyFill="1" applyBorder="1" applyAlignment="1">
      <alignment horizontal="right" vertical="center" wrapText="1"/>
    </xf>
    <xf numFmtId="49" fontId="10" fillId="0" borderId="38" xfId="1" applyNumberFormat="1" applyFont="1" applyFill="1" applyBorder="1" applyAlignment="1">
      <alignment horizontal="center" vertical="center"/>
    </xf>
    <xf numFmtId="0" fontId="10" fillId="6" borderId="38" xfId="1" applyNumberFormat="1" applyFont="1" applyFill="1" applyBorder="1" applyAlignment="1">
      <alignment horizontal="center" vertical="center" wrapText="1"/>
    </xf>
    <xf numFmtId="49" fontId="29" fillId="0" borderId="60" xfId="1" applyNumberFormat="1" applyFont="1" applyFill="1" applyBorder="1" applyAlignment="1">
      <alignment horizontal="left" vertical="center" wrapText="1"/>
    </xf>
    <xf numFmtId="3" fontId="8" fillId="9" borderId="40" xfId="1" applyNumberFormat="1" applyFont="1" applyFill="1" applyBorder="1" applyAlignment="1">
      <alignment horizontal="right" vertical="center" wrapText="1"/>
    </xf>
    <xf numFmtId="3" fontId="8" fillId="9" borderId="45" xfId="1" applyNumberFormat="1" applyFont="1" applyFill="1" applyBorder="1" applyAlignment="1">
      <alignment horizontal="right" vertical="center" wrapText="1"/>
    </xf>
    <xf numFmtId="3" fontId="8" fillId="6" borderId="42" xfId="3" applyNumberFormat="1" applyFont="1" applyFill="1" applyBorder="1" applyAlignment="1">
      <alignment horizontal="right" vertical="center"/>
    </xf>
    <xf numFmtId="3" fontId="8" fillId="6" borderId="55" xfId="3" applyNumberFormat="1" applyFont="1" applyFill="1" applyBorder="1" applyAlignment="1">
      <alignment horizontal="right" vertical="center"/>
    </xf>
    <xf numFmtId="3" fontId="8" fillId="0" borderId="40" xfId="1" applyNumberFormat="1" applyFont="1" applyFill="1" applyBorder="1" applyAlignment="1">
      <alignment horizontal="right" vertical="center" wrapText="1"/>
    </xf>
    <xf numFmtId="3" fontId="8" fillId="0" borderId="45" xfId="1" applyNumberFormat="1" applyFont="1" applyFill="1" applyBorder="1" applyAlignment="1">
      <alignment horizontal="right" vertical="center" wrapText="1"/>
    </xf>
    <xf numFmtId="3" fontId="10" fillId="0" borderId="26" xfId="3" applyNumberFormat="1" applyFont="1" applyFill="1" applyBorder="1" applyAlignment="1">
      <alignment horizontal="right" vertical="center"/>
    </xf>
    <xf numFmtId="3" fontId="8" fillId="0" borderId="58" xfId="1" applyNumberFormat="1" applyFont="1" applyFill="1" applyBorder="1" applyAlignment="1">
      <alignment horizontal="right" vertical="center" wrapText="1"/>
    </xf>
    <xf numFmtId="3" fontId="8" fillId="0" borderId="59" xfId="1" applyNumberFormat="1" applyFont="1" applyFill="1" applyBorder="1" applyAlignment="1">
      <alignment horizontal="right" vertical="center" wrapText="1"/>
    </xf>
    <xf numFmtId="3" fontId="8" fillId="0" borderId="49" xfId="1" applyNumberFormat="1" applyFont="1" applyFill="1" applyBorder="1" applyAlignment="1">
      <alignment horizontal="right" vertical="center" wrapText="1"/>
    </xf>
    <xf numFmtId="3" fontId="8" fillId="0" borderId="50" xfId="1" applyNumberFormat="1" applyFont="1" applyFill="1" applyBorder="1" applyAlignment="1">
      <alignment horizontal="right" vertical="center" wrapText="1"/>
    </xf>
    <xf numFmtId="3" fontId="8" fillId="0" borderId="15" xfId="1" applyNumberFormat="1" applyFont="1" applyFill="1" applyBorder="1" applyAlignment="1">
      <alignment horizontal="right" vertical="center" wrapText="1"/>
    </xf>
    <xf numFmtId="3" fontId="10" fillId="0" borderId="26" xfId="1" applyNumberFormat="1" applyFont="1" applyFill="1" applyBorder="1" applyAlignment="1">
      <alignment horizontal="right" vertical="center" wrapText="1"/>
    </xf>
    <xf numFmtId="3" fontId="8" fillId="0" borderId="26" xfId="1" applyNumberFormat="1" applyFont="1" applyFill="1" applyBorder="1" applyAlignment="1">
      <alignment horizontal="right" vertical="center" wrapText="1"/>
    </xf>
    <xf numFmtId="3" fontId="10" fillId="0" borderId="26" xfId="1" applyNumberFormat="1" applyFont="1" applyFill="1" applyBorder="1" applyAlignment="1">
      <alignment horizontal="right" vertical="center"/>
    </xf>
    <xf numFmtId="3" fontId="8" fillId="0" borderId="26" xfId="1" applyNumberFormat="1" applyFont="1" applyFill="1" applyBorder="1" applyAlignment="1">
      <alignment horizontal="right" vertical="center"/>
    </xf>
    <xf numFmtId="3" fontId="10" fillId="6" borderId="5" xfId="1" applyNumberFormat="1" applyFont="1" applyFill="1" applyBorder="1" applyAlignment="1">
      <alignment horizontal="right" vertical="center" wrapText="1"/>
    </xf>
    <xf numFmtId="3" fontId="10" fillId="6" borderId="28" xfId="1" applyNumberFormat="1" applyFont="1" applyFill="1" applyBorder="1" applyAlignment="1">
      <alignment horizontal="right" vertical="center" wrapText="1"/>
    </xf>
    <xf numFmtId="0" fontId="4" fillId="2" borderId="24" xfId="2" applyFont="1" applyFill="1" applyBorder="1" applyAlignment="1">
      <alignment horizontal="center" vertical="center" wrapText="1"/>
    </xf>
    <xf numFmtId="49" fontId="8" fillId="0" borderId="44" xfId="3" applyNumberFormat="1" applyFont="1" applyFill="1" applyBorder="1" applyAlignment="1">
      <alignment horizontal="left" vertical="center" wrapText="1"/>
    </xf>
    <xf numFmtId="49" fontId="8" fillId="0" borderId="39" xfId="3" applyNumberFormat="1" applyFont="1" applyFill="1" applyBorder="1" applyAlignment="1">
      <alignment horizontal="center" vertical="center"/>
    </xf>
    <xf numFmtId="3" fontId="10" fillId="0" borderId="40" xfId="3" applyNumberFormat="1" applyFont="1" applyFill="1" applyBorder="1" applyAlignment="1">
      <alignment horizontal="right" vertical="center"/>
    </xf>
    <xf numFmtId="3" fontId="10" fillId="0" borderId="45" xfId="3" applyNumberFormat="1" applyFont="1" applyFill="1" applyBorder="1" applyAlignment="1">
      <alignment horizontal="right" vertical="center"/>
    </xf>
    <xf numFmtId="3" fontId="10" fillId="0" borderId="49" xfId="1" applyNumberFormat="1" applyFont="1" applyFill="1" applyBorder="1" applyAlignment="1">
      <alignment horizontal="right" vertical="center" wrapText="1"/>
    </xf>
    <xf numFmtId="3" fontId="10" fillId="0" borderId="50" xfId="1" applyNumberFormat="1" applyFont="1" applyFill="1" applyBorder="1" applyAlignment="1">
      <alignment horizontal="right" vertical="center" wrapText="1"/>
    </xf>
    <xf numFmtId="3" fontId="5" fillId="3" borderId="61" xfId="1" applyNumberFormat="1" applyFont="1" applyFill="1" applyBorder="1" applyAlignment="1">
      <alignment horizontal="right" vertical="center" wrapText="1"/>
    </xf>
    <xf numFmtId="49" fontId="7" fillId="0" borderId="34" xfId="3" applyNumberFormat="1" applyFont="1" applyFill="1" applyBorder="1" applyAlignment="1">
      <alignment horizontal="left" vertical="center" wrapText="1"/>
    </xf>
    <xf numFmtId="0" fontId="4" fillId="7" borderId="62" xfId="2" applyFont="1" applyFill="1" applyBorder="1" applyAlignment="1">
      <alignment horizontal="center" vertical="center" wrapText="1"/>
    </xf>
    <xf numFmtId="0" fontId="4" fillId="7" borderId="63" xfId="2" applyFont="1" applyFill="1" applyBorder="1" applyAlignment="1">
      <alignment horizontal="center" vertical="center" wrapText="1"/>
    </xf>
    <xf numFmtId="0" fontId="4" fillId="7" borderId="64" xfId="2" applyFont="1" applyFill="1" applyBorder="1" applyAlignment="1">
      <alignment horizontal="center" vertical="center" wrapText="1"/>
    </xf>
    <xf numFmtId="0" fontId="4" fillId="7" borderId="65" xfId="2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>
      <alignment horizontal="center" vertical="center"/>
    </xf>
    <xf numFmtId="3" fontId="8" fillId="0" borderId="15" xfId="3" applyNumberFormat="1" applyFont="1" applyFill="1" applyBorder="1" applyAlignment="1">
      <alignment horizontal="right" vertical="center"/>
    </xf>
    <xf numFmtId="3" fontId="8" fillId="0" borderId="19" xfId="3" applyNumberFormat="1" applyFont="1" applyFill="1" applyBorder="1" applyAlignment="1">
      <alignment horizontal="right" vertical="center"/>
    </xf>
    <xf numFmtId="3" fontId="13" fillId="0" borderId="27" xfId="0" applyNumberFormat="1" applyFont="1" applyBorder="1" applyAlignment="1">
      <alignment vertical="center"/>
    </xf>
    <xf numFmtId="3" fontId="14" fillId="0" borderId="66" xfId="0" applyNumberFormat="1" applyFont="1" applyBorder="1" applyAlignment="1">
      <alignment vertical="center"/>
    </xf>
    <xf numFmtId="3" fontId="13" fillId="4" borderId="66" xfId="0" applyNumberFormat="1" applyFont="1" applyFill="1" applyBorder="1" applyAlignment="1">
      <alignment vertical="center"/>
    </xf>
    <xf numFmtId="3" fontId="5" fillId="4" borderId="66" xfId="1" applyNumberFormat="1" applyFont="1" applyFill="1" applyBorder="1" applyAlignment="1">
      <alignment horizontal="right" vertical="center" wrapText="1"/>
    </xf>
    <xf numFmtId="3" fontId="5" fillId="5" borderId="66" xfId="1" applyNumberFormat="1" applyFont="1" applyFill="1" applyBorder="1" applyAlignment="1">
      <alignment horizontal="right" vertical="center" wrapText="1"/>
    </xf>
    <xf numFmtId="3" fontId="15" fillId="0" borderId="66" xfId="0" applyNumberFormat="1" applyFont="1" applyBorder="1" applyAlignment="1">
      <alignment vertical="center"/>
    </xf>
    <xf numFmtId="3" fontId="8" fillId="0" borderId="66" xfId="3" applyNumberFormat="1" applyFont="1" applyFill="1" applyBorder="1" applyAlignment="1">
      <alignment horizontal="right" vertical="center"/>
    </xf>
    <xf numFmtId="0" fontId="0" fillId="0" borderId="0" xfId="0" applyBorder="1"/>
    <xf numFmtId="0" fontId="4" fillId="2" borderId="68" xfId="2" applyFont="1" applyFill="1" applyBorder="1" applyAlignment="1">
      <alignment horizontal="center" vertical="center" wrapText="1"/>
    </xf>
    <xf numFmtId="0" fontId="12" fillId="7" borderId="69" xfId="0" applyFont="1" applyFill="1" applyBorder="1" applyAlignment="1">
      <alignment horizontal="center" vertical="center" wrapText="1"/>
    </xf>
    <xf numFmtId="3" fontId="8" fillId="9" borderId="67" xfId="1" applyNumberFormat="1" applyFont="1" applyFill="1" applyBorder="1" applyAlignment="1">
      <alignment horizontal="right" vertical="center" wrapText="1"/>
    </xf>
    <xf numFmtId="3" fontId="8" fillId="0" borderId="70" xfId="1" applyNumberFormat="1" applyFont="1" applyFill="1" applyBorder="1" applyAlignment="1">
      <alignment horizontal="right" vertical="center" wrapText="1"/>
    </xf>
    <xf numFmtId="0" fontId="4" fillId="2" borderId="71" xfId="2" applyFont="1" applyFill="1" applyBorder="1" applyAlignment="1">
      <alignment horizontal="center" vertical="center" wrapText="1"/>
    </xf>
    <xf numFmtId="0" fontId="12" fillId="2" borderId="68" xfId="0" applyFont="1" applyFill="1" applyBorder="1" applyAlignment="1">
      <alignment horizontal="center" vertical="center" wrapText="1"/>
    </xf>
    <xf numFmtId="0" fontId="4" fillId="7" borderId="72" xfId="2" applyFont="1" applyFill="1" applyBorder="1" applyAlignment="1">
      <alignment horizontal="center" vertical="center" wrapText="1"/>
    </xf>
    <xf numFmtId="0" fontId="12" fillId="7" borderId="73" xfId="0" applyFont="1" applyFill="1" applyBorder="1" applyAlignment="1">
      <alignment horizontal="center" vertical="center" wrapText="1"/>
    </xf>
    <xf numFmtId="0" fontId="8" fillId="0" borderId="74" xfId="1" applyFont="1" applyBorder="1" applyAlignment="1">
      <alignment vertical="center"/>
    </xf>
    <xf numFmtId="3" fontId="15" fillId="0" borderId="75" xfId="0" applyNumberFormat="1" applyFont="1" applyBorder="1" applyAlignment="1">
      <alignment horizontal="right" vertical="center"/>
    </xf>
    <xf numFmtId="49" fontId="8" fillId="9" borderId="39" xfId="1" applyNumberFormat="1" applyFont="1" applyFill="1" applyBorder="1" applyAlignment="1">
      <alignment horizontal="left" vertical="center" wrapText="1"/>
    </xf>
    <xf numFmtId="49" fontId="8" fillId="6" borderId="41" xfId="3" applyNumberFormat="1" applyFont="1" applyFill="1" applyBorder="1" applyAlignment="1">
      <alignment horizontal="left" vertical="center" wrapText="1"/>
    </xf>
    <xf numFmtId="49" fontId="9" fillId="0" borderId="57" xfId="1" applyNumberFormat="1" applyFont="1" applyFill="1" applyBorder="1" applyAlignment="1">
      <alignment horizontal="left" vertical="center" wrapText="1"/>
    </xf>
    <xf numFmtId="49" fontId="8" fillId="0" borderId="4" xfId="3" applyNumberFormat="1" applyFont="1" applyFill="1" applyBorder="1" applyAlignment="1">
      <alignment horizontal="left" vertical="center" wrapText="1"/>
    </xf>
    <xf numFmtId="3" fontId="10" fillId="0" borderId="76" xfId="3" applyNumberFormat="1" applyFont="1" applyFill="1" applyBorder="1" applyAlignment="1">
      <alignment horizontal="right" vertical="center"/>
    </xf>
    <xf numFmtId="3" fontId="8" fillId="0" borderId="67" xfId="1" applyNumberFormat="1" applyFont="1" applyFill="1" applyBorder="1" applyAlignment="1">
      <alignment horizontal="right" vertical="center" wrapText="1"/>
    </xf>
    <xf numFmtId="49" fontId="9" fillId="0" borderId="78" xfId="1" applyNumberFormat="1" applyFont="1" applyFill="1" applyBorder="1" applyAlignment="1">
      <alignment horizontal="left" vertical="center" wrapText="1"/>
    </xf>
    <xf numFmtId="3" fontId="10" fillId="6" borderId="79" xfId="1" applyNumberFormat="1" applyFont="1" applyFill="1" applyBorder="1" applyAlignment="1">
      <alignment horizontal="right" vertical="center" wrapText="1"/>
    </xf>
    <xf numFmtId="49" fontId="9" fillId="0" borderId="82" xfId="1" applyNumberFormat="1" applyFont="1" applyFill="1" applyBorder="1" applyAlignment="1">
      <alignment horizontal="left" vertical="center" wrapText="1"/>
    </xf>
    <xf numFmtId="3" fontId="8" fillId="0" borderId="76" xfId="1" applyNumberFormat="1" applyFont="1" applyFill="1" applyBorder="1" applyAlignment="1">
      <alignment horizontal="right" vertical="center" wrapText="1"/>
    </xf>
    <xf numFmtId="49" fontId="10" fillId="0" borderId="81" xfId="3" applyNumberFormat="1" applyFont="1" applyFill="1" applyBorder="1" applyAlignment="1">
      <alignment horizontal="left" vertical="center" wrapText="1"/>
    </xf>
    <xf numFmtId="3" fontId="10" fillId="0" borderId="76" xfId="1" applyNumberFormat="1" applyFont="1" applyFill="1" applyBorder="1" applyAlignment="1">
      <alignment horizontal="right" vertical="center" wrapText="1"/>
    </xf>
    <xf numFmtId="49" fontId="10" fillId="0" borderId="81" xfId="1" applyNumberFormat="1" applyFont="1" applyFill="1" applyBorder="1" applyAlignment="1">
      <alignment horizontal="left" vertical="center" wrapText="1"/>
    </xf>
    <xf numFmtId="49" fontId="8" fillId="0" borderId="81" xfId="1" applyNumberFormat="1" applyFont="1" applyFill="1" applyBorder="1" applyAlignment="1">
      <alignment horizontal="left" vertical="center" wrapText="1"/>
    </xf>
    <xf numFmtId="49" fontId="8" fillId="0" borderId="81" xfId="3" applyNumberFormat="1" applyFont="1" applyFill="1" applyBorder="1" applyAlignment="1">
      <alignment horizontal="left" vertical="center" wrapText="1"/>
    </xf>
    <xf numFmtId="49" fontId="10" fillId="6" borderId="83" xfId="3" applyNumberFormat="1" applyFont="1" applyFill="1" applyBorder="1" applyAlignment="1">
      <alignment horizontal="left" vertical="center" wrapText="1"/>
    </xf>
    <xf numFmtId="3" fontId="10" fillId="6" borderId="84" xfId="1" applyNumberFormat="1" applyFont="1" applyFill="1" applyBorder="1" applyAlignment="1">
      <alignment horizontal="right" vertical="center" wrapText="1"/>
    </xf>
    <xf numFmtId="49" fontId="5" fillId="3" borderId="80" xfId="1" applyNumberFormat="1" applyFont="1" applyFill="1" applyBorder="1" applyAlignment="1">
      <alignment horizontal="left" vertical="center" wrapText="1"/>
    </xf>
    <xf numFmtId="49" fontId="5" fillId="0" borderId="85" xfId="3" applyNumberFormat="1" applyFont="1" applyFill="1" applyBorder="1" applyAlignment="1">
      <alignment horizontal="left" vertical="center" wrapText="1"/>
    </xf>
    <xf numFmtId="3" fontId="5" fillId="0" borderId="76" xfId="3" applyNumberFormat="1" applyFont="1" applyFill="1" applyBorder="1" applyAlignment="1">
      <alignment horizontal="right" vertical="center"/>
    </xf>
    <xf numFmtId="49" fontId="6" fillId="4" borderId="85" xfId="3" applyNumberFormat="1" applyFont="1" applyFill="1" applyBorder="1" applyAlignment="1">
      <alignment horizontal="left" vertical="center" wrapText="1"/>
    </xf>
    <xf numFmtId="3" fontId="5" fillId="4" borderId="76" xfId="3" applyNumberFormat="1" applyFont="1" applyFill="1" applyBorder="1" applyAlignment="1">
      <alignment horizontal="right" vertical="center"/>
    </xf>
    <xf numFmtId="49" fontId="5" fillId="5" borderId="85" xfId="3" applyNumberFormat="1" applyFont="1" applyFill="1" applyBorder="1" applyAlignment="1">
      <alignment horizontal="left" vertical="center" wrapText="1"/>
    </xf>
    <xf numFmtId="3" fontId="5" fillId="5" borderId="76" xfId="3" applyNumberFormat="1" applyFont="1" applyFill="1" applyBorder="1" applyAlignment="1">
      <alignment horizontal="right" vertical="center"/>
    </xf>
    <xf numFmtId="49" fontId="7" fillId="0" borderId="85" xfId="3" applyNumberFormat="1" applyFont="1" applyFill="1" applyBorder="1" applyAlignment="1">
      <alignment horizontal="left" vertical="center" wrapText="1"/>
    </xf>
    <xf numFmtId="3" fontId="14" fillId="0" borderId="76" xfId="0" applyNumberFormat="1" applyFont="1" applyBorder="1" applyAlignment="1">
      <alignment vertical="center"/>
    </xf>
    <xf numFmtId="3" fontId="14" fillId="0" borderId="76" xfId="3" applyNumberFormat="1" applyFont="1" applyFill="1" applyBorder="1" applyAlignment="1">
      <alignment horizontal="right" vertical="center"/>
    </xf>
    <xf numFmtId="3" fontId="7" fillId="0" borderId="76" xfId="3" applyNumberFormat="1" applyFont="1" applyFill="1" applyBorder="1" applyAlignment="1">
      <alignment horizontal="right" vertical="center"/>
    </xf>
    <xf numFmtId="49" fontId="7" fillId="0" borderId="86" xfId="3" applyNumberFormat="1" applyFont="1" applyFill="1" applyBorder="1" applyAlignment="1">
      <alignment horizontal="left" vertical="center" wrapText="1"/>
    </xf>
    <xf numFmtId="3" fontId="13" fillId="0" borderId="76" xfId="3" applyNumberFormat="1" applyFont="1" applyFill="1" applyBorder="1" applyAlignment="1">
      <alignment horizontal="right" vertical="center"/>
    </xf>
    <xf numFmtId="3" fontId="8" fillId="0" borderId="76" xfId="3" applyNumberFormat="1" applyFont="1" applyFill="1" applyBorder="1" applyAlignment="1">
      <alignment horizontal="right" vertical="center"/>
    </xf>
    <xf numFmtId="49" fontId="8" fillId="0" borderId="85" xfId="3" applyNumberFormat="1" applyFont="1" applyFill="1" applyBorder="1" applyAlignment="1">
      <alignment horizontal="left" vertical="center" wrapText="1"/>
    </xf>
    <xf numFmtId="3" fontId="13" fillId="0" borderId="76" xfId="0" applyNumberFormat="1" applyFont="1" applyBorder="1" applyAlignment="1">
      <alignment vertical="center"/>
    </xf>
    <xf numFmtId="3" fontId="15" fillId="0" borderId="76" xfId="0" applyNumberFormat="1" applyFont="1" applyBorder="1" applyAlignment="1">
      <alignment vertical="center"/>
    </xf>
    <xf numFmtId="49" fontId="9" fillId="4" borderId="85" xfId="3" applyNumberFormat="1" applyFont="1" applyFill="1" applyBorder="1" applyAlignment="1">
      <alignment horizontal="left" vertical="center" wrapText="1"/>
    </xf>
    <xf numFmtId="3" fontId="13" fillId="4" borderId="76" xfId="0" applyNumberFormat="1" applyFont="1" applyFill="1" applyBorder="1" applyAlignment="1">
      <alignment vertical="center"/>
    </xf>
    <xf numFmtId="49" fontId="6" fillId="4" borderId="85" xfId="1" applyNumberFormat="1" applyFont="1" applyFill="1" applyBorder="1" applyAlignment="1">
      <alignment horizontal="left" vertical="center" wrapText="1"/>
    </xf>
    <xf numFmtId="3" fontId="5" fillId="4" borderId="76" xfId="1" applyNumberFormat="1" applyFont="1" applyFill="1" applyBorder="1" applyAlignment="1">
      <alignment horizontal="right" vertical="center" wrapText="1"/>
    </xf>
    <xf numFmtId="49" fontId="5" fillId="5" borderId="85" xfId="1" applyNumberFormat="1" applyFont="1" applyFill="1" applyBorder="1" applyAlignment="1">
      <alignment horizontal="left" vertical="center" wrapText="1"/>
    </xf>
    <xf numFmtId="3" fontId="5" fillId="5" borderId="76" xfId="1" applyNumberFormat="1" applyFont="1" applyFill="1" applyBorder="1" applyAlignment="1">
      <alignment horizontal="right" vertical="center" wrapText="1"/>
    </xf>
    <xf numFmtId="3" fontId="15" fillId="0" borderId="76" xfId="3" applyNumberFormat="1" applyFont="1" applyFill="1" applyBorder="1" applyAlignment="1">
      <alignment horizontal="right" vertical="center"/>
    </xf>
    <xf numFmtId="3" fontId="14" fillId="0" borderId="76" xfId="0" applyNumberFormat="1" applyFont="1" applyFill="1" applyBorder="1" applyAlignment="1">
      <alignment vertical="center"/>
    </xf>
    <xf numFmtId="3" fontId="10" fillId="0" borderId="87" xfId="3" applyNumberFormat="1" applyFont="1" applyFill="1" applyBorder="1" applyAlignment="1">
      <alignment horizontal="right" vertical="center"/>
    </xf>
    <xf numFmtId="3" fontId="22" fillId="0" borderId="76" xfId="0" applyNumberFormat="1" applyFont="1" applyBorder="1" applyAlignment="1">
      <alignment vertical="center"/>
    </xf>
    <xf numFmtId="3" fontId="13" fillId="5" borderId="76" xfId="1" applyNumberFormat="1" applyFont="1" applyFill="1" applyBorder="1" applyAlignment="1">
      <alignment horizontal="right" vertical="center" wrapText="1"/>
    </xf>
    <xf numFmtId="49" fontId="8" fillId="6" borderId="85" xfId="1" applyNumberFormat="1" applyFont="1" applyFill="1" applyBorder="1" applyAlignment="1">
      <alignment horizontal="left" vertical="center" wrapText="1"/>
    </xf>
    <xf numFmtId="49" fontId="5" fillId="2" borderId="85" xfId="1" applyNumberFormat="1" applyFont="1" applyFill="1" applyBorder="1" applyAlignment="1">
      <alignment horizontal="left" vertical="center" wrapText="1"/>
    </xf>
    <xf numFmtId="3" fontId="5" fillId="2" borderId="76" xfId="1" applyNumberFormat="1" applyFont="1" applyFill="1" applyBorder="1" applyAlignment="1">
      <alignment horizontal="right" vertical="center" wrapText="1"/>
    </xf>
    <xf numFmtId="49" fontId="5" fillId="0" borderId="85" xfId="1" applyNumberFormat="1" applyFont="1" applyFill="1" applyBorder="1" applyAlignment="1">
      <alignment horizontal="left" vertical="center" wrapText="1"/>
    </xf>
    <xf numFmtId="3" fontId="5" fillId="0" borderId="76" xfId="1" applyNumberFormat="1" applyFont="1" applyFill="1" applyBorder="1" applyAlignment="1">
      <alignment horizontal="right" vertical="center" wrapText="1"/>
    </xf>
    <xf numFmtId="49" fontId="10" fillId="0" borderId="85" xfId="1" applyNumberFormat="1" applyFont="1" applyFill="1" applyBorder="1" applyAlignment="1">
      <alignment horizontal="left" vertical="center" wrapText="1"/>
    </xf>
    <xf numFmtId="3" fontId="14" fillId="0" borderId="76" xfId="1" applyNumberFormat="1" applyFont="1" applyBorder="1" applyAlignment="1">
      <alignment horizontal="right" vertical="center"/>
    </xf>
    <xf numFmtId="49" fontId="9" fillId="4" borderId="85" xfId="1" applyNumberFormat="1" applyFont="1" applyFill="1" applyBorder="1" applyAlignment="1">
      <alignment horizontal="left" vertical="center" wrapText="1"/>
    </xf>
    <xf numFmtId="3" fontId="8" fillId="4" borderId="76" xfId="1" applyNumberFormat="1" applyFont="1" applyFill="1" applyBorder="1" applyAlignment="1">
      <alignment horizontal="right" vertical="center" wrapText="1"/>
    </xf>
    <xf numFmtId="49" fontId="9" fillId="0" borderId="85" xfId="1" applyNumberFormat="1" applyFont="1" applyFill="1" applyBorder="1" applyAlignment="1">
      <alignment horizontal="left" vertical="center" wrapText="1"/>
    </xf>
    <xf numFmtId="3" fontId="14" fillId="0" borderId="76" xfId="0" applyNumberFormat="1" applyFont="1" applyBorder="1" applyAlignment="1">
      <alignment horizontal="right" vertical="center"/>
    </xf>
    <xf numFmtId="3" fontId="10" fillId="0" borderId="67" xfId="3" applyNumberFormat="1" applyFont="1" applyFill="1" applyBorder="1" applyAlignment="1">
      <alignment horizontal="right" vertical="center"/>
    </xf>
    <xf numFmtId="49" fontId="9" fillId="10" borderId="85" xfId="1" applyNumberFormat="1" applyFont="1" applyFill="1" applyBorder="1" applyAlignment="1">
      <alignment horizontal="left" vertical="center" wrapText="1"/>
    </xf>
    <xf numFmtId="3" fontId="8" fillId="10" borderId="3" xfId="1" applyNumberFormat="1" applyFont="1" applyFill="1" applyBorder="1" applyAlignment="1">
      <alignment horizontal="right" vertical="center" wrapText="1"/>
    </xf>
    <xf numFmtId="2" fontId="8" fillId="10" borderId="4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49" fontId="10" fillId="6" borderId="88" xfId="1" applyNumberFormat="1" applyFont="1" applyFill="1" applyBorder="1" applyAlignment="1">
      <alignment horizontal="left" vertical="center" wrapText="1"/>
    </xf>
    <xf numFmtId="3" fontId="8" fillId="0" borderId="87" xfId="1" applyNumberFormat="1" applyFont="1" applyFill="1" applyBorder="1" applyAlignment="1">
      <alignment horizontal="right" vertical="center" wrapText="1"/>
    </xf>
    <xf numFmtId="49" fontId="9" fillId="4" borderId="77" xfId="1" applyNumberFormat="1" applyFont="1" applyFill="1" applyBorder="1" applyAlignment="1">
      <alignment horizontal="left" vertical="center" wrapText="1"/>
    </xf>
    <xf numFmtId="49" fontId="8" fillId="4" borderId="39" xfId="1" applyNumberFormat="1" applyFont="1" applyFill="1" applyBorder="1" applyAlignment="1">
      <alignment horizontal="center" vertical="center"/>
    </xf>
    <xf numFmtId="3" fontId="8" fillId="4" borderId="40" xfId="1" applyNumberFormat="1" applyFont="1" applyFill="1" applyBorder="1" applyAlignment="1">
      <alignment horizontal="right" vertical="center" wrapText="1"/>
    </xf>
    <xf numFmtId="3" fontId="8" fillId="4" borderId="67" xfId="1" applyNumberFormat="1" applyFont="1" applyFill="1" applyBorder="1" applyAlignment="1">
      <alignment horizontal="right" vertical="center" wrapText="1"/>
    </xf>
    <xf numFmtId="0" fontId="8" fillId="4" borderId="39" xfId="1" applyNumberFormat="1" applyFont="1" applyFill="1" applyBorder="1" applyAlignment="1">
      <alignment horizontal="center" vertical="center"/>
    </xf>
    <xf numFmtId="3" fontId="8" fillId="4" borderId="40" xfId="1" applyNumberFormat="1" applyFont="1" applyFill="1" applyBorder="1" applyAlignment="1">
      <alignment vertical="center" wrapText="1"/>
    </xf>
    <xf numFmtId="3" fontId="8" fillId="4" borderId="67" xfId="1" applyNumberFormat="1" applyFont="1" applyFill="1" applyBorder="1" applyAlignment="1">
      <alignment vertical="center" wrapText="1"/>
    </xf>
    <xf numFmtId="0" fontId="8" fillId="0" borderId="57" xfId="1" applyNumberFormat="1" applyFont="1" applyFill="1" applyBorder="1" applyAlignment="1">
      <alignment horizontal="center" vertical="center"/>
    </xf>
    <xf numFmtId="4" fontId="8" fillId="7" borderId="90" xfId="2" applyNumberFormat="1" applyFont="1" applyFill="1" applyBorder="1" applyAlignment="1">
      <alignment horizontal="center" vertical="center"/>
    </xf>
    <xf numFmtId="3" fontId="15" fillId="7" borderId="91" xfId="0" applyNumberFormat="1" applyFont="1" applyFill="1" applyBorder="1" applyAlignment="1">
      <alignment vertical="center"/>
    </xf>
    <xf numFmtId="3" fontId="15" fillId="7" borderId="92" xfId="0" applyNumberFormat="1" applyFont="1" applyFill="1" applyBorder="1" applyAlignment="1">
      <alignment vertical="center"/>
    </xf>
    <xf numFmtId="3" fontId="15" fillId="7" borderId="93" xfId="0" applyNumberFormat="1" applyFont="1" applyFill="1" applyBorder="1" applyAlignment="1">
      <alignment vertical="center"/>
    </xf>
    <xf numFmtId="49" fontId="8" fillId="0" borderId="7" xfId="3" applyNumberFormat="1" applyFont="1" applyFill="1" applyBorder="1" applyAlignment="1">
      <alignment horizontal="center" vertical="center"/>
    </xf>
    <xf numFmtId="3" fontId="8" fillId="10" borderId="76" xfId="1" applyNumberFormat="1" applyFont="1" applyFill="1" applyBorder="1" applyAlignment="1">
      <alignment horizontal="right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49" fontId="7" fillId="0" borderId="81" xfId="3" applyNumberFormat="1" applyFont="1" applyFill="1" applyBorder="1" applyAlignment="1">
      <alignment horizontal="left" vertical="center" wrapText="1"/>
    </xf>
    <xf numFmtId="49" fontId="7" fillId="0" borderId="83" xfId="3" applyNumberFormat="1" applyFont="1" applyFill="1" applyBorder="1" applyAlignment="1">
      <alignment horizontal="left" vertical="center" wrapText="1"/>
    </xf>
    <xf numFmtId="0" fontId="10" fillId="0" borderId="85" xfId="2" applyFont="1" applyFill="1" applyBorder="1" applyAlignment="1">
      <alignment horizontal="left" vertical="center" wrapText="1"/>
    </xf>
    <xf numFmtId="0" fontId="30" fillId="0" borderId="4" xfId="2" applyFont="1" applyFill="1" applyBorder="1" applyAlignment="1">
      <alignment horizontal="center" vertical="center" wrapText="1"/>
    </xf>
    <xf numFmtId="0" fontId="8" fillId="2" borderId="85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31" fillId="0" borderId="0" xfId="0" applyFont="1" applyAlignment="1">
      <alignment horizontal="justify" vertical="center"/>
    </xf>
    <xf numFmtId="49" fontId="10" fillId="0" borderId="2" xfId="3" applyNumberFormat="1" applyFont="1" applyFill="1" applyBorder="1" applyAlignment="1">
      <alignment horizontal="center" vertical="center"/>
    </xf>
    <xf numFmtId="3" fontId="22" fillId="0" borderId="87" xfId="0" applyNumberFormat="1" applyFont="1" applyBorder="1" applyAlignment="1">
      <alignment vertical="center"/>
    </xf>
    <xf numFmtId="49" fontId="9" fillId="7" borderId="85" xfId="1" applyNumberFormat="1" applyFont="1" applyFill="1" applyBorder="1" applyAlignment="1">
      <alignment horizontal="left" vertical="center" wrapText="1"/>
    </xf>
    <xf numFmtId="2" fontId="8" fillId="7" borderId="4" xfId="1" applyNumberFormat="1" applyFont="1" applyFill="1" applyBorder="1" applyAlignment="1">
      <alignment horizontal="center" vertical="center"/>
    </xf>
    <xf numFmtId="3" fontId="8" fillId="7" borderId="3" xfId="1" applyNumberFormat="1" applyFont="1" applyFill="1" applyBorder="1" applyAlignment="1">
      <alignment horizontal="right" vertical="center" wrapText="1"/>
    </xf>
    <xf numFmtId="3" fontId="8" fillId="7" borderId="76" xfId="1" applyNumberFormat="1" applyFont="1" applyFill="1" applyBorder="1" applyAlignment="1">
      <alignment horizontal="right" vertical="center" wrapText="1"/>
    </xf>
    <xf numFmtId="3" fontId="22" fillId="0" borderId="76" xfId="1" applyNumberFormat="1" applyFont="1" applyFill="1" applyBorder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 wrapText="1"/>
    </xf>
    <xf numFmtId="3" fontId="8" fillId="2" borderId="3" xfId="2" applyNumberFormat="1" applyFont="1" applyFill="1" applyBorder="1" applyAlignment="1">
      <alignment horizontal="right" vertical="center" wrapText="1"/>
    </xf>
    <xf numFmtId="3" fontId="22" fillId="0" borderId="76" xfId="0" applyNumberFormat="1" applyFont="1" applyFill="1" applyBorder="1" applyAlignment="1">
      <alignment horizontal="right" vertical="center" wrapText="1"/>
    </xf>
    <xf numFmtId="3" fontId="7" fillId="0" borderId="6" xfId="3" applyNumberFormat="1" applyFont="1" applyFill="1" applyBorder="1" applyAlignment="1">
      <alignment horizontal="right" vertical="center"/>
    </xf>
    <xf numFmtId="3" fontId="7" fillId="0" borderId="20" xfId="3" applyNumberFormat="1" applyFont="1" applyFill="1" applyBorder="1" applyAlignment="1">
      <alignment horizontal="right" vertical="center"/>
    </xf>
    <xf numFmtId="3" fontId="8" fillId="0" borderId="94" xfId="3" applyNumberFormat="1" applyFont="1" applyFill="1" applyBorder="1" applyAlignment="1">
      <alignment horizontal="right" vertical="center"/>
    </xf>
    <xf numFmtId="3" fontId="8" fillId="0" borderId="95" xfId="3" applyNumberFormat="1" applyFont="1" applyFill="1" applyBorder="1" applyAlignment="1">
      <alignment horizontal="right" vertical="center"/>
    </xf>
    <xf numFmtId="3" fontId="15" fillId="0" borderId="84" xfId="0" applyNumberFormat="1" applyFont="1" applyBorder="1" applyAlignment="1">
      <alignment horizontal="right" vertical="center"/>
    </xf>
    <xf numFmtId="3" fontId="8" fillId="4" borderId="6" xfId="3" applyNumberFormat="1" applyFont="1" applyFill="1" applyBorder="1" applyAlignment="1">
      <alignment horizontal="right" vertical="center"/>
    </xf>
    <xf numFmtId="49" fontId="10" fillId="6" borderId="4" xfId="1" applyNumberFormat="1" applyFont="1" applyFill="1" applyBorder="1" applyAlignment="1">
      <alignment horizontal="center" vertical="center"/>
    </xf>
    <xf numFmtId="3" fontId="10" fillId="6" borderId="3" xfId="1" applyNumberFormat="1" applyFont="1" applyFill="1" applyBorder="1" applyAlignment="1">
      <alignment horizontal="right" vertical="center" wrapText="1"/>
    </xf>
    <xf numFmtId="3" fontId="10" fillId="6" borderId="18" xfId="1" applyNumberFormat="1" applyFont="1" applyFill="1" applyBorder="1" applyAlignment="1">
      <alignment horizontal="right" vertical="center" wrapText="1"/>
    </xf>
    <xf numFmtId="3" fontId="22" fillId="0" borderId="76" xfId="1" applyNumberFormat="1" applyFont="1" applyBorder="1" applyAlignment="1">
      <alignment vertical="center"/>
    </xf>
    <xf numFmtId="3" fontId="8" fillId="2" borderId="76" xfId="2" applyNumberFormat="1" applyFont="1" applyFill="1" applyBorder="1" applyAlignment="1">
      <alignment horizontal="right" vertical="center" wrapText="1"/>
    </xf>
    <xf numFmtId="3" fontId="8" fillId="4" borderId="76" xfId="3" applyNumberFormat="1" applyFont="1" applyFill="1" applyBorder="1" applyAlignment="1">
      <alignment horizontal="right" vertical="center"/>
    </xf>
    <xf numFmtId="49" fontId="22" fillId="0" borderId="85" xfId="3" applyNumberFormat="1" applyFont="1" applyFill="1" applyBorder="1" applyAlignment="1">
      <alignment horizontal="left" vertical="center" wrapText="1"/>
    </xf>
    <xf numFmtId="49" fontId="10" fillId="0" borderId="86" xfId="3" applyNumberFormat="1" applyFont="1" applyFill="1" applyBorder="1" applyAlignment="1">
      <alignment horizontal="left" vertical="center" wrapText="1"/>
    </xf>
    <xf numFmtId="3" fontId="22" fillId="0" borderId="3" xfId="3" applyNumberFormat="1" applyFont="1" applyFill="1" applyBorder="1" applyAlignment="1">
      <alignment horizontal="right" vertical="center"/>
    </xf>
    <xf numFmtId="0" fontId="8" fillId="0" borderId="4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 wrapText="1"/>
    </xf>
    <xf numFmtId="2" fontId="10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right" vertical="center" wrapText="1"/>
    </xf>
    <xf numFmtId="3" fontId="22" fillId="0" borderId="0" xfId="1" applyNumberFormat="1" applyFont="1" applyFill="1" applyBorder="1" applyAlignment="1">
      <alignment horizontal="right" vertical="center"/>
    </xf>
    <xf numFmtId="0" fontId="25" fillId="0" borderId="0" xfId="0" applyFont="1" applyFill="1"/>
    <xf numFmtId="2" fontId="10" fillId="0" borderId="7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right" vertical="center" wrapText="1"/>
    </xf>
    <xf numFmtId="3" fontId="10" fillId="0" borderId="21" xfId="1" applyNumberFormat="1" applyFont="1" applyFill="1" applyBorder="1" applyAlignment="1">
      <alignment horizontal="right" vertical="center" wrapText="1"/>
    </xf>
    <xf numFmtId="3" fontId="22" fillId="0" borderId="84" xfId="1" applyNumberFormat="1" applyFont="1" applyFill="1" applyBorder="1" applyAlignment="1">
      <alignment horizontal="right" vertical="center"/>
    </xf>
    <xf numFmtId="49" fontId="5" fillId="11" borderId="85" xfId="1" applyNumberFormat="1" applyFont="1" applyFill="1" applyBorder="1" applyAlignment="1">
      <alignment horizontal="left" vertical="center" wrapText="1"/>
    </xf>
    <xf numFmtId="0" fontId="5" fillId="11" borderId="4" xfId="1" applyNumberFormat="1" applyFont="1" applyFill="1" applyBorder="1" applyAlignment="1">
      <alignment horizontal="center" vertical="center"/>
    </xf>
    <xf numFmtId="3" fontId="5" fillId="11" borderId="3" xfId="1" applyNumberFormat="1" applyFont="1" applyFill="1" applyBorder="1" applyAlignment="1">
      <alignment horizontal="right" vertical="center" wrapText="1"/>
    </xf>
    <xf numFmtId="3" fontId="5" fillId="11" borderId="76" xfId="1" applyNumberFormat="1" applyFont="1" applyFill="1" applyBorder="1" applyAlignment="1">
      <alignment horizontal="right" vertical="center" wrapText="1"/>
    </xf>
    <xf numFmtId="49" fontId="8" fillId="11" borderId="85" xfId="3" applyNumberFormat="1" applyFont="1" applyFill="1" applyBorder="1" applyAlignment="1">
      <alignment horizontal="left" vertical="center" wrapText="1"/>
    </xf>
    <xf numFmtId="49" fontId="8" fillId="11" borderId="4" xfId="3" applyNumberFormat="1" applyFont="1" applyFill="1" applyBorder="1" applyAlignment="1">
      <alignment horizontal="center"/>
    </xf>
    <xf numFmtId="2" fontId="5" fillId="11" borderId="4" xfId="1" applyNumberFormat="1" applyFont="1" applyFill="1" applyBorder="1" applyAlignment="1">
      <alignment horizontal="center" vertical="center"/>
    </xf>
    <xf numFmtId="3" fontId="8" fillId="11" borderId="3" xfId="3" applyNumberFormat="1" applyFont="1" applyFill="1" applyBorder="1" applyAlignment="1">
      <alignment horizontal="right" vertical="center"/>
    </xf>
    <xf numFmtId="4" fontId="8" fillId="2" borderId="88" xfId="1" applyNumberFormat="1" applyFont="1" applyFill="1" applyBorder="1" applyAlignment="1" applyProtection="1">
      <alignment horizontal="center" vertical="center" wrapText="1"/>
    </xf>
    <xf numFmtId="49" fontId="8" fillId="9" borderId="97" xfId="1" applyNumberFormat="1" applyFont="1" applyFill="1" applyBorder="1" applyAlignment="1">
      <alignment horizontal="left" vertical="center" wrapText="1"/>
    </xf>
    <xf numFmtId="49" fontId="9" fillId="0" borderId="97" xfId="1" applyNumberFormat="1" applyFont="1" applyFill="1" applyBorder="1" applyAlignment="1">
      <alignment horizontal="left" vertical="center" wrapText="1"/>
    </xf>
    <xf numFmtId="49" fontId="8" fillId="0" borderId="97" xfId="3" applyNumberFormat="1" applyFont="1" applyFill="1" applyBorder="1" applyAlignment="1">
      <alignment horizontal="left" vertical="center" wrapText="1"/>
    </xf>
    <xf numFmtId="49" fontId="9" fillId="0" borderId="86" xfId="1" applyNumberFormat="1" applyFont="1" applyFill="1" applyBorder="1" applyAlignment="1">
      <alignment horizontal="left" vertical="center" wrapText="1"/>
    </xf>
    <xf numFmtId="49" fontId="10" fillId="0" borderId="96" xfId="1" applyNumberFormat="1" applyFont="1" applyFill="1" applyBorder="1" applyAlignment="1">
      <alignment horizontal="left" vertical="center" wrapText="1"/>
    </xf>
    <xf numFmtId="3" fontId="8" fillId="11" borderId="76" xfId="3" applyNumberFormat="1" applyFont="1" applyFill="1" applyBorder="1" applyAlignment="1">
      <alignment horizontal="right" vertical="center"/>
    </xf>
    <xf numFmtId="49" fontId="8" fillId="4" borderId="4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9" fontId="7" fillId="0" borderId="98" xfId="3" applyNumberFormat="1" applyFont="1" applyFill="1" applyBorder="1" applyAlignment="1">
      <alignment horizontal="left" vertical="center" wrapText="1"/>
    </xf>
    <xf numFmtId="49" fontId="8" fillId="0" borderId="90" xfId="3" applyNumberFormat="1" applyFont="1" applyFill="1" applyBorder="1" applyAlignment="1">
      <alignment horizontal="center" vertical="center"/>
    </xf>
    <xf numFmtId="3" fontId="8" fillId="0" borderId="99" xfId="3" applyNumberFormat="1" applyFont="1" applyFill="1" applyBorder="1" applyAlignment="1">
      <alignment horizontal="right" vertical="center"/>
    </xf>
    <xf numFmtId="3" fontId="8" fillId="0" borderId="100" xfId="3" applyNumberFormat="1" applyFont="1" applyFill="1" applyBorder="1" applyAlignment="1">
      <alignment horizontal="right" vertical="center"/>
    </xf>
    <xf numFmtId="3" fontId="15" fillId="0" borderId="93" xfId="0" applyNumberFormat="1" applyFont="1" applyBorder="1" applyAlignment="1">
      <alignment horizontal="right" vertical="center"/>
    </xf>
    <xf numFmtId="49" fontId="8" fillId="5" borderId="90" xfId="3" applyNumberFormat="1" applyFont="1" applyFill="1" applyBorder="1" applyAlignment="1">
      <alignment horizontal="center" vertical="center"/>
    </xf>
    <xf numFmtId="3" fontId="8" fillId="5" borderId="99" xfId="3" applyNumberFormat="1" applyFont="1" applyFill="1" applyBorder="1" applyAlignment="1">
      <alignment horizontal="right" vertical="center"/>
    </xf>
    <xf numFmtId="3" fontId="8" fillId="5" borderId="100" xfId="3" applyNumberFormat="1" applyFont="1" applyFill="1" applyBorder="1" applyAlignment="1">
      <alignment horizontal="right" vertical="center"/>
    </xf>
    <xf numFmtId="3" fontId="15" fillId="5" borderId="93" xfId="0" applyNumberFormat="1" applyFont="1" applyFill="1" applyBorder="1" applyAlignment="1">
      <alignment horizontal="right" vertical="center"/>
    </xf>
    <xf numFmtId="49" fontId="8" fillId="5" borderId="98" xfId="3" applyNumberFormat="1" applyFont="1" applyFill="1" applyBorder="1" applyAlignment="1">
      <alignment horizontal="left" vertical="center" wrapText="1"/>
    </xf>
    <xf numFmtId="0" fontId="4" fillId="7" borderId="89" xfId="2" applyFont="1" applyFill="1" applyBorder="1" applyAlignment="1">
      <alignment vertical="center" wrapText="1"/>
    </xf>
  </cellXfs>
  <cellStyles count="5">
    <cellStyle name="Normal" xfId="0" builtinId="0"/>
    <cellStyle name="Normal 14" xfId="4"/>
    <cellStyle name="Normal 2" xfId="3"/>
    <cellStyle name="Normal 3" xfId="1"/>
    <cellStyle name="Normal_executie2009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4877</xdr:colOff>
      <xdr:row>0</xdr:row>
      <xdr:rowOff>0</xdr:rowOff>
    </xdr:from>
    <xdr:to>
      <xdr:col>3</xdr:col>
      <xdr:colOff>175564</xdr:colOff>
      <xdr:row>4</xdr:row>
      <xdr:rowOff>63398</xdr:rowOff>
    </xdr:to>
    <xdr:pic>
      <xdr:nvPicPr>
        <xdr:cNvPr id="3" name="Picture 5" descr="logo MCID-albast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34" y="0"/>
          <a:ext cx="5398617" cy="941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3193</xdr:colOff>
      <xdr:row>0</xdr:row>
      <xdr:rowOff>158827</xdr:rowOff>
    </xdr:from>
    <xdr:to>
      <xdr:col>1</xdr:col>
      <xdr:colOff>792306</xdr:colOff>
      <xdr:row>4</xdr:row>
      <xdr:rowOff>51956</xdr:rowOff>
    </xdr:to>
    <xdr:pic>
      <xdr:nvPicPr>
        <xdr:cNvPr id="2" name="Picture 1" descr="23511165_1757687207634857_350367663414864609_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12" y="158827"/>
          <a:ext cx="789113" cy="763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05"/>
  <sheetViews>
    <sheetView tabSelected="1" topLeftCell="A37" zoomScale="120" zoomScaleNormal="120" workbookViewId="0">
      <selection activeCell="M63" sqref="M63"/>
    </sheetView>
  </sheetViews>
  <sheetFormatPr defaultRowHeight="14.4" x14ac:dyDescent="0.3"/>
  <cols>
    <col min="1" max="1" width="2.09765625" customWidth="1"/>
    <col min="2" max="2" width="60.09765625" customWidth="1"/>
    <col min="3" max="3" width="11.296875" customWidth="1"/>
    <col min="4" max="4" width="11" customWidth="1"/>
    <col min="5" max="5" width="11.59765625" customWidth="1"/>
    <col min="6" max="6" width="12" customWidth="1"/>
    <col min="7" max="7" width="9.3984375" customWidth="1"/>
    <col min="12" max="12" width="12.3984375" bestFit="1" customWidth="1"/>
  </cols>
  <sheetData>
    <row r="2" spans="2:12" x14ac:dyDescent="0.3">
      <c r="H2" s="327" t="s">
        <v>298</v>
      </c>
    </row>
    <row r="3" spans="2:12" ht="17.850000000000001" x14ac:dyDescent="0.35">
      <c r="B3" s="51"/>
    </row>
    <row r="4" spans="2:12" ht="21.9" customHeight="1" x14ac:dyDescent="0.3"/>
    <row r="5" spans="2:12" ht="23.2" customHeight="1" x14ac:dyDescent="0.3">
      <c r="B5" s="379"/>
      <c r="C5" s="379"/>
      <c r="D5" s="379"/>
      <c r="E5" s="379"/>
      <c r="F5" s="379"/>
    </row>
    <row r="6" spans="2:12" ht="36.75" customHeight="1" x14ac:dyDescent="0.3">
      <c r="B6" s="380" t="s">
        <v>338</v>
      </c>
      <c r="C6" s="381"/>
      <c r="D6" s="381"/>
      <c r="E6" s="381"/>
      <c r="F6" s="381"/>
    </row>
    <row r="7" spans="2:12" ht="21.75" customHeight="1" thickBot="1" x14ac:dyDescent="0.35">
      <c r="B7" s="2"/>
      <c r="C7" s="3"/>
      <c r="F7" s="131" t="s">
        <v>196</v>
      </c>
    </row>
    <row r="8" spans="2:12" ht="45.8" customHeight="1" thickBot="1" x14ac:dyDescent="0.35">
      <c r="B8" s="237" t="s">
        <v>1</v>
      </c>
      <c r="C8" s="44" t="s">
        <v>2</v>
      </c>
      <c r="D8" s="4" t="s">
        <v>299</v>
      </c>
      <c r="E8" s="63" t="s">
        <v>336</v>
      </c>
      <c r="F8" s="238" t="s">
        <v>337</v>
      </c>
    </row>
    <row r="9" spans="2:12" ht="17.3" customHeight="1" thickTop="1" thickBot="1" x14ac:dyDescent="0.35">
      <c r="B9" s="239" t="s">
        <v>200</v>
      </c>
      <c r="C9" s="45" t="s">
        <v>201</v>
      </c>
      <c r="D9" s="46">
        <v>1</v>
      </c>
      <c r="E9" s="64">
        <v>2</v>
      </c>
      <c r="F9" s="240">
        <v>3</v>
      </c>
      <c r="L9" s="129"/>
    </row>
    <row r="10" spans="2:12" ht="27.8" customHeight="1" thickBot="1" x14ac:dyDescent="0.35">
      <c r="B10" s="241" t="s">
        <v>3</v>
      </c>
      <c r="C10" s="168" t="s">
        <v>253</v>
      </c>
      <c r="D10" s="132">
        <f>D15+D162</f>
        <v>3190125</v>
      </c>
      <c r="E10" s="132">
        <f>E15+E162</f>
        <v>733764.13800000004</v>
      </c>
      <c r="F10" s="242">
        <f>F15+F162</f>
        <v>726787.98199999996</v>
      </c>
    </row>
    <row r="11" spans="2:12" ht="21.75" customHeight="1" thickTop="1" x14ac:dyDescent="0.3">
      <c r="B11" s="1"/>
      <c r="C11" s="3"/>
      <c r="F11" s="36"/>
    </row>
    <row r="12" spans="2:12" ht="21.75" customHeight="1" thickBot="1" x14ac:dyDescent="0.35">
      <c r="B12" s="49" t="s">
        <v>0</v>
      </c>
      <c r="C12" s="3"/>
      <c r="F12" s="36" t="s">
        <v>196</v>
      </c>
    </row>
    <row r="13" spans="2:12" ht="45.8" customHeight="1" thickBot="1" x14ac:dyDescent="0.35">
      <c r="B13" s="237" t="s">
        <v>1</v>
      </c>
      <c r="C13" s="44" t="s">
        <v>2</v>
      </c>
      <c r="D13" s="4" t="str">
        <f>D8</f>
        <v>BUGET
2023</v>
      </c>
      <c r="E13" s="63" t="str">
        <f>E8</f>
        <v>DESCHIDERI
01.01. - 28.02.2023</v>
      </c>
      <c r="F13" s="238" t="str">
        <f>F8</f>
        <v>PLĂȚI
 01.01. - 28.02.2023</v>
      </c>
    </row>
    <row r="14" spans="2:12" ht="17.3" customHeight="1" thickTop="1" thickBot="1" x14ac:dyDescent="0.35">
      <c r="B14" s="239" t="s">
        <v>200</v>
      </c>
      <c r="C14" s="45" t="s">
        <v>201</v>
      </c>
      <c r="D14" s="46">
        <v>1</v>
      </c>
      <c r="E14" s="64">
        <v>2</v>
      </c>
      <c r="F14" s="234">
        <v>3</v>
      </c>
      <c r="L14" s="129"/>
    </row>
    <row r="15" spans="2:12" ht="20.3" customHeight="1" x14ac:dyDescent="0.3">
      <c r="B15" s="260" t="s">
        <v>3</v>
      </c>
      <c r="C15" s="47" t="s">
        <v>4</v>
      </c>
      <c r="D15" s="48">
        <f>D16+D147</f>
        <v>2812313</v>
      </c>
      <c r="E15" s="48">
        <f>E16+E147</f>
        <v>720199.83799999999</v>
      </c>
      <c r="F15" s="48">
        <f>F16+F147+F156</f>
        <v>713389.50099999993</v>
      </c>
      <c r="H15" s="50"/>
      <c r="I15" s="50"/>
    </row>
    <row r="16" spans="2:12" ht="21.9" customHeight="1" x14ac:dyDescent="0.3">
      <c r="B16" s="261" t="s">
        <v>290</v>
      </c>
      <c r="C16" s="5" t="s">
        <v>6</v>
      </c>
      <c r="D16" s="6">
        <f>D17+D47+D90+D108+D117+D132+D135</f>
        <v>2809413</v>
      </c>
      <c r="E16" s="6">
        <f>E17+E47+E90+E108+E117+E132+E135</f>
        <v>720065.19299999997</v>
      </c>
      <c r="F16" s="262">
        <f>F17+F47+F90+F108+F117+F132+F135</f>
        <v>713349.41799999995</v>
      </c>
      <c r="I16" s="50"/>
    </row>
    <row r="17" spans="2:6" ht="21.9" customHeight="1" x14ac:dyDescent="0.3">
      <c r="B17" s="263" t="s">
        <v>7</v>
      </c>
      <c r="C17" s="31">
        <v>10</v>
      </c>
      <c r="D17" s="7">
        <f>D18+D36+D39</f>
        <v>35000</v>
      </c>
      <c r="E17" s="7">
        <f>E18+E36+E39</f>
        <v>7167.35</v>
      </c>
      <c r="F17" s="264">
        <f>F18+F36+F39</f>
        <v>6270.9319999999998</v>
      </c>
    </row>
    <row r="18" spans="2:6" ht="20.3" customHeight="1" x14ac:dyDescent="0.3">
      <c r="B18" s="265" t="s">
        <v>187</v>
      </c>
      <c r="C18" s="8" t="s">
        <v>288</v>
      </c>
      <c r="D18" s="9">
        <f>D19+D23+D24+D28+D31+D33+D35+D34+D32</f>
        <v>33777</v>
      </c>
      <c r="E18" s="9">
        <f>E19+E20++E21+E22+E23+E24+E25+E26+E27+E28+E29+E30+E31+E32+E33+E35+E34</f>
        <v>6973.5</v>
      </c>
      <c r="F18" s="266">
        <f>F19+F20++F21+F22+F23+F24+F25+F26+F27+F28+F29+F30+F31+F32+F33+F35+F34</f>
        <v>6094.5529999999999</v>
      </c>
    </row>
    <row r="19" spans="2:6" ht="16" customHeight="1" x14ac:dyDescent="0.3">
      <c r="B19" s="267" t="s">
        <v>8</v>
      </c>
      <c r="C19" s="10" t="s">
        <v>9</v>
      </c>
      <c r="D19" s="11">
        <v>29400</v>
      </c>
      <c r="E19" s="65">
        <v>5927.1</v>
      </c>
      <c r="F19" s="268">
        <v>5276.1490000000003</v>
      </c>
    </row>
    <row r="20" spans="2:6" ht="16" hidden="1" customHeight="1" x14ac:dyDescent="0.3">
      <c r="B20" s="267" t="s">
        <v>10</v>
      </c>
      <c r="C20" s="10" t="s">
        <v>11</v>
      </c>
      <c r="D20" s="11">
        <v>0</v>
      </c>
      <c r="E20" s="65">
        <v>0</v>
      </c>
      <c r="F20" s="268">
        <v>0</v>
      </c>
    </row>
    <row r="21" spans="2:6" ht="16" hidden="1" customHeight="1" x14ac:dyDescent="0.3">
      <c r="B21" s="267" t="s">
        <v>12</v>
      </c>
      <c r="C21" s="10" t="s">
        <v>13</v>
      </c>
      <c r="D21" s="11">
        <v>0</v>
      </c>
      <c r="E21" s="65">
        <v>0</v>
      </c>
      <c r="F21" s="268">
        <v>0</v>
      </c>
    </row>
    <row r="22" spans="2:6" ht="16" hidden="1" customHeight="1" x14ac:dyDescent="0.3">
      <c r="B22" s="267" t="s">
        <v>14</v>
      </c>
      <c r="C22" s="10" t="s">
        <v>15</v>
      </c>
      <c r="D22" s="11">
        <v>0</v>
      </c>
      <c r="E22" s="65">
        <v>0</v>
      </c>
      <c r="F22" s="268">
        <v>0</v>
      </c>
    </row>
    <row r="23" spans="2:6" ht="16" customHeight="1" x14ac:dyDescent="0.3">
      <c r="B23" s="267" t="s">
        <v>16</v>
      </c>
      <c r="C23" s="10" t="s">
        <v>17</v>
      </c>
      <c r="D23" s="11">
        <v>2948</v>
      </c>
      <c r="E23" s="65">
        <v>700.4</v>
      </c>
      <c r="F23" s="268">
        <v>578.24</v>
      </c>
    </row>
    <row r="24" spans="2:6" ht="16" customHeight="1" x14ac:dyDescent="0.3">
      <c r="B24" s="267" t="s">
        <v>18</v>
      </c>
      <c r="C24" s="10" t="s">
        <v>19</v>
      </c>
      <c r="D24" s="11">
        <v>170</v>
      </c>
      <c r="E24" s="65">
        <v>38</v>
      </c>
      <c r="F24" s="268">
        <v>30.69</v>
      </c>
    </row>
    <row r="25" spans="2:6" ht="16" hidden="1" customHeight="1" x14ac:dyDescent="0.3">
      <c r="B25" s="267" t="s">
        <v>20</v>
      </c>
      <c r="C25" s="10" t="s">
        <v>21</v>
      </c>
      <c r="D25" s="11">
        <v>0</v>
      </c>
      <c r="E25" s="65">
        <v>0</v>
      </c>
      <c r="F25" s="268">
        <v>0</v>
      </c>
    </row>
    <row r="26" spans="2:6" ht="16" hidden="1" customHeight="1" x14ac:dyDescent="0.3">
      <c r="B26" s="267" t="s">
        <v>22</v>
      </c>
      <c r="C26" s="10" t="s">
        <v>23</v>
      </c>
      <c r="D26" s="11">
        <v>0</v>
      </c>
      <c r="E26" s="65">
        <v>0</v>
      </c>
      <c r="F26" s="268">
        <v>0</v>
      </c>
    </row>
    <row r="27" spans="2:6" ht="16" hidden="1" customHeight="1" x14ac:dyDescent="0.3">
      <c r="B27" s="267" t="s">
        <v>24</v>
      </c>
      <c r="C27" s="10" t="s">
        <v>25</v>
      </c>
      <c r="D27" s="11">
        <v>0</v>
      </c>
      <c r="E27" s="65">
        <v>0</v>
      </c>
      <c r="F27" s="268">
        <v>0</v>
      </c>
    </row>
    <row r="28" spans="2:6" ht="16" customHeight="1" x14ac:dyDescent="0.3">
      <c r="B28" s="267" t="s">
        <v>26</v>
      </c>
      <c r="C28" s="10" t="s">
        <v>27</v>
      </c>
      <c r="D28" s="11">
        <v>0</v>
      </c>
      <c r="E28" s="65">
        <v>0</v>
      </c>
      <c r="F28" s="268">
        <v>0</v>
      </c>
    </row>
    <row r="29" spans="2:6" ht="16" hidden="1" customHeight="1" x14ac:dyDescent="0.3">
      <c r="B29" s="267" t="s">
        <v>28</v>
      </c>
      <c r="C29" s="10" t="s">
        <v>29</v>
      </c>
      <c r="D29" s="11">
        <v>0</v>
      </c>
      <c r="E29" s="65">
        <v>0</v>
      </c>
      <c r="F29" s="268">
        <v>0</v>
      </c>
    </row>
    <row r="30" spans="2:6" ht="16" hidden="1" customHeight="1" x14ac:dyDescent="0.3">
      <c r="B30" s="267" t="s">
        <v>30</v>
      </c>
      <c r="C30" s="10" t="s">
        <v>31</v>
      </c>
      <c r="D30" s="11">
        <v>0</v>
      </c>
      <c r="E30" s="65">
        <v>0</v>
      </c>
      <c r="F30" s="268">
        <v>0</v>
      </c>
    </row>
    <row r="31" spans="2:6" ht="16" customHeight="1" x14ac:dyDescent="0.3">
      <c r="B31" s="267" t="s">
        <v>32</v>
      </c>
      <c r="C31" s="10" t="s">
        <v>33</v>
      </c>
      <c r="D31" s="11">
        <v>45</v>
      </c>
      <c r="E31" s="65">
        <v>10</v>
      </c>
      <c r="F31" s="269">
        <v>6.5</v>
      </c>
    </row>
    <row r="32" spans="2:6" ht="16" customHeight="1" x14ac:dyDescent="0.3">
      <c r="B32" s="267" t="s">
        <v>34</v>
      </c>
      <c r="C32" s="10" t="s">
        <v>35</v>
      </c>
      <c r="D32" s="11">
        <v>4</v>
      </c>
      <c r="E32" s="65">
        <v>0</v>
      </c>
      <c r="F32" s="268">
        <v>0</v>
      </c>
    </row>
    <row r="33" spans="2:6" ht="16" customHeight="1" x14ac:dyDescent="0.3">
      <c r="B33" s="267" t="s">
        <v>36</v>
      </c>
      <c r="C33" s="10" t="s">
        <v>37</v>
      </c>
      <c r="D33" s="11">
        <v>0</v>
      </c>
      <c r="E33" s="65">
        <v>0</v>
      </c>
      <c r="F33" s="268">
        <v>0</v>
      </c>
    </row>
    <row r="34" spans="2:6" ht="16" customHeight="1" x14ac:dyDescent="0.3">
      <c r="B34" s="267" t="s">
        <v>215</v>
      </c>
      <c r="C34" s="10" t="s">
        <v>216</v>
      </c>
      <c r="D34" s="11">
        <v>850</v>
      </c>
      <c r="E34" s="65">
        <v>178</v>
      </c>
      <c r="F34" s="268">
        <v>147.84399999999999</v>
      </c>
    </row>
    <row r="35" spans="2:6" ht="16" customHeight="1" x14ac:dyDescent="0.3">
      <c r="B35" s="267" t="s">
        <v>38</v>
      </c>
      <c r="C35" s="10" t="s">
        <v>39</v>
      </c>
      <c r="D35" s="11">
        <v>360</v>
      </c>
      <c r="E35" s="65">
        <v>120</v>
      </c>
      <c r="F35" s="268">
        <v>55.13</v>
      </c>
    </row>
    <row r="36" spans="2:6" ht="16" customHeight="1" x14ac:dyDescent="0.3">
      <c r="B36" s="265" t="s">
        <v>188</v>
      </c>
      <c r="C36" s="8" t="s">
        <v>40</v>
      </c>
      <c r="D36" s="9">
        <f>D37+D38</f>
        <v>473</v>
      </c>
      <c r="E36" s="9">
        <f t="shared" ref="E36:F36" si="0">E37+E38</f>
        <v>47.35</v>
      </c>
      <c r="F36" s="266">
        <f t="shared" si="0"/>
        <v>41.027000000000001</v>
      </c>
    </row>
    <row r="37" spans="2:6" ht="16" customHeight="1" x14ac:dyDescent="0.3">
      <c r="B37" s="267" t="s">
        <v>41</v>
      </c>
      <c r="C37" s="12" t="s">
        <v>42</v>
      </c>
      <c r="D37" s="11">
        <v>75</v>
      </c>
      <c r="E37" s="65">
        <v>30</v>
      </c>
      <c r="F37" s="268">
        <v>23.677</v>
      </c>
    </row>
    <row r="38" spans="2:6" ht="16" customHeight="1" x14ac:dyDescent="0.3">
      <c r="B38" s="267" t="s">
        <v>206</v>
      </c>
      <c r="C38" s="12" t="s">
        <v>205</v>
      </c>
      <c r="D38" s="11">
        <v>398</v>
      </c>
      <c r="E38" s="65">
        <v>17.350000000000001</v>
      </c>
      <c r="F38" s="268">
        <v>17.350000000000001</v>
      </c>
    </row>
    <row r="39" spans="2:6" ht="16" customHeight="1" x14ac:dyDescent="0.3">
      <c r="B39" s="265" t="s">
        <v>189</v>
      </c>
      <c r="C39" s="8" t="s">
        <v>43</v>
      </c>
      <c r="D39" s="9">
        <f>D40+D41+D42+D43+D44+D45+D46</f>
        <v>750</v>
      </c>
      <c r="E39" s="9">
        <f>E40+E41+E42+E43+E44+E45+E46</f>
        <v>146.5</v>
      </c>
      <c r="F39" s="266">
        <f>F40+F41+F42+F43+F44+F45+F46</f>
        <v>135.352</v>
      </c>
    </row>
    <row r="40" spans="2:6" ht="16" hidden="1" customHeight="1" x14ac:dyDescent="0.3">
      <c r="B40" s="267" t="s">
        <v>44</v>
      </c>
      <c r="C40" s="10" t="s">
        <v>45</v>
      </c>
      <c r="D40" s="11">
        <v>0</v>
      </c>
      <c r="E40" s="65">
        <v>0</v>
      </c>
      <c r="F40" s="268">
        <v>0</v>
      </c>
    </row>
    <row r="41" spans="2:6" ht="16" hidden="1" customHeight="1" x14ac:dyDescent="0.3">
      <c r="B41" s="267" t="s">
        <v>46</v>
      </c>
      <c r="C41" s="10" t="s">
        <v>47</v>
      </c>
      <c r="D41" s="11">
        <v>0</v>
      </c>
      <c r="E41" s="65">
        <v>0</v>
      </c>
      <c r="F41" s="268">
        <v>0</v>
      </c>
    </row>
    <row r="42" spans="2:6" ht="16" hidden="1" customHeight="1" x14ac:dyDescent="0.3">
      <c r="B42" s="267" t="s">
        <v>48</v>
      </c>
      <c r="C42" s="10" t="s">
        <v>49</v>
      </c>
      <c r="D42" s="11">
        <v>0</v>
      </c>
      <c r="E42" s="65">
        <v>0</v>
      </c>
      <c r="F42" s="268">
        <v>0</v>
      </c>
    </row>
    <row r="43" spans="2:6" ht="16" hidden="1" customHeight="1" x14ac:dyDescent="0.3">
      <c r="B43" s="267" t="s">
        <v>50</v>
      </c>
      <c r="C43" s="12" t="s">
        <v>51</v>
      </c>
      <c r="D43" s="11">
        <v>0</v>
      </c>
      <c r="E43" s="65">
        <v>0</v>
      </c>
      <c r="F43" s="268">
        <v>0</v>
      </c>
    </row>
    <row r="44" spans="2:6" ht="16" hidden="1" customHeight="1" x14ac:dyDescent="0.3">
      <c r="B44" s="267" t="s">
        <v>52</v>
      </c>
      <c r="C44" s="10" t="s">
        <v>53</v>
      </c>
      <c r="D44" s="11">
        <v>0</v>
      </c>
      <c r="E44" s="65">
        <v>0</v>
      </c>
      <c r="F44" s="268">
        <v>0</v>
      </c>
    </row>
    <row r="45" spans="2:6" ht="16" customHeight="1" x14ac:dyDescent="0.3">
      <c r="B45" s="267" t="s">
        <v>210</v>
      </c>
      <c r="C45" s="10" t="s">
        <v>208</v>
      </c>
      <c r="D45" s="11">
        <v>750</v>
      </c>
      <c r="E45" s="65">
        <v>146.5</v>
      </c>
      <c r="F45" s="268">
        <v>135.352</v>
      </c>
    </row>
    <row r="46" spans="2:6" ht="16" hidden="1" customHeight="1" x14ac:dyDescent="0.3">
      <c r="B46" s="267" t="s">
        <v>207</v>
      </c>
      <c r="C46" s="10" t="s">
        <v>209</v>
      </c>
      <c r="D46" s="11">
        <v>0</v>
      </c>
      <c r="E46" s="65">
        <v>0</v>
      </c>
      <c r="F46" s="268">
        <v>0</v>
      </c>
    </row>
    <row r="47" spans="2:6" ht="21.9" customHeight="1" x14ac:dyDescent="0.3">
      <c r="B47" s="263" t="s">
        <v>190</v>
      </c>
      <c r="C47" s="32" t="s">
        <v>54</v>
      </c>
      <c r="D47" s="7">
        <f>D48+D59+D60+D63+D67+D70+D71+D72+D73+D74+D75+D76</f>
        <v>14425</v>
      </c>
      <c r="E47" s="7">
        <f>E48+E59+E60+E63+E67+E70+E71+E72+E73+E74+E75+E76</f>
        <v>1100</v>
      </c>
      <c r="F47" s="264">
        <f>F48+F59+F60+F63+F67+F70+F71+F72+F73+F74+F75+F76</f>
        <v>569.56399999999996</v>
      </c>
    </row>
    <row r="48" spans="2:6" ht="16" customHeight="1" x14ac:dyDescent="0.3">
      <c r="B48" s="267" t="s">
        <v>55</v>
      </c>
      <c r="C48" s="17" t="s">
        <v>56</v>
      </c>
      <c r="D48" s="11">
        <f>D49+D50+D51+D52+D53+D54+D55+D56+D57+D58</f>
        <v>5190</v>
      </c>
      <c r="E48" s="11">
        <f>E49+E50+E51+E52+E53+E54+E55+E56+E57+E58</f>
        <v>804.4</v>
      </c>
      <c r="F48" s="270">
        <f>F49+F50+F51+F52+F53+F54+F55+F56+F57+F58</f>
        <v>378.54</v>
      </c>
    </row>
    <row r="49" spans="2:9" ht="16" customHeight="1" x14ac:dyDescent="0.3">
      <c r="B49" s="267" t="s">
        <v>57</v>
      </c>
      <c r="C49" s="10" t="s">
        <v>58</v>
      </c>
      <c r="D49" s="11">
        <v>45</v>
      </c>
      <c r="E49" s="65">
        <v>5</v>
      </c>
      <c r="F49" s="268">
        <v>-5.8999999999999997E-2</v>
      </c>
    </row>
    <row r="50" spans="2:9" ht="16" customHeight="1" x14ac:dyDescent="0.3">
      <c r="B50" s="267" t="s">
        <v>59</v>
      </c>
      <c r="C50" s="10" t="s">
        <v>60</v>
      </c>
      <c r="D50" s="11">
        <v>15</v>
      </c>
      <c r="E50" s="65">
        <v>0</v>
      </c>
      <c r="F50" s="268">
        <v>0</v>
      </c>
    </row>
    <row r="51" spans="2:9" ht="16" customHeight="1" x14ac:dyDescent="0.3">
      <c r="B51" s="267" t="s">
        <v>61</v>
      </c>
      <c r="C51" s="10" t="s">
        <v>62</v>
      </c>
      <c r="D51" s="11">
        <v>2300</v>
      </c>
      <c r="E51" s="65">
        <v>285</v>
      </c>
      <c r="F51" s="268">
        <v>156.274</v>
      </c>
    </row>
    <row r="52" spans="2:9" ht="16" customHeight="1" x14ac:dyDescent="0.3">
      <c r="B52" s="267" t="s">
        <v>63</v>
      </c>
      <c r="C52" s="10" t="s">
        <v>64</v>
      </c>
      <c r="D52" s="11">
        <v>200</v>
      </c>
      <c r="E52" s="65">
        <v>42</v>
      </c>
      <c r="F52" s="268">
        <v>24.346</v>
      </c>
    </row>
    <row r="53" spans="2:9" ht="16" customHeight="1" x14ac:dyDescent="0.3">
      <c r="B53" s="267" t="s">
        <v>65</v>
      </c>
      <c r="C53" s="10" t="s">
        <v>66</v>
      </c>
      <c r="D53" s="11">
        <v>120</v>
      </c>
      <c r="E53" s="65">
        <v>15</v>
      </c>
      <c r="F53" s="268">
        <v>9.7460000000000004</v>
      </c>
    </row>
    <row r="54" spans="2:9" ht="16" customHeight="1" x14ac:dyDescent="0.3">
      <c r="B54" s="267" t="s">
        <v>67</v>
      </c>
      <c r="C54" s="10" t="s">
        <v>68</v>
      </c>
      <c r="D54" s="11">
        <v>150</v>
      </c>
      <c r="E54" s="65">
        <v>5</v>
      </c>
      <c r="F54" s="268">
        <v>0</v>
      </c>
    </row>
    <row r="55" spans="2:9" ht="16" customHeight="1" x14ac:dyDescent="0.3">
      <c r="B55" s="267" t="s">
        <v>69</v>
      </c>
      <c r="C55" s="10" t="s">
        <v>70</v>
      </c>
      <c r="D55" s="11">
        <v>10</v>
      </c>
      <c r="E55" s="65">
        <v>0.4</v>
      </c>
      <c r="F55" s="268">
        <v>0.16</v>
      </c>
    </row>
    <row r="56" spans="2:9" ht="16" customHeight="1" x14ac:dyDescent="0.3">
      <c r="B56" s="267" t="s">
        <v>191</v>
      </c>
      <c r="C56" s="10" t="s">
        <v>71</v>
      </c>
      <c r="D56" s="11">
        <v>150</v>
      </c>
      <c r="E56" s="65">
        <v>12</v>
      </c>
      <c r="F56" s="268">
        <v>10.285</v>
      </c>
    </row>
    <row r="57" spans="2:9" ht="16" customHeight="1" x14ac:dyDescent="0.3">
      <c r="B57" s="267" t="s">
        <v>72</v>
      </c>
      <c r="C57" s="10" t="s">
        <v>73</v>
      </c>
      <c r="D57" s="11">
        <v>0</v>
      </c>
      <c r="E57" s="65">
        <v>0</v>
      </c>
      <c r="F57" s="268">
        <v>0</v>
      </c>
    </row>
    <row r="58" spans="2:9" ht="16" customHeight="1" x14ac:dyDescent="0.3">
      <c r="B58" s="271" t="s">
        <v>74</v>
      </c>
      <c r="C58" s="328" t="s">
        <v>75</v>
      </c>
      <c r="D58" s="62">
        <v>2200</v>
      </c>
      <c r="E58" s="68">
        <v>440</v>
      </c>
      <c r="F58" s="329">
        <v>177.78800000000001</v>
      </c>
      <c r="I58" s="50"/>
    </row>
    <row r="59" spans="2:9" ht="16" customHeight="1" x14ac:dyDescent="0.3">
      <c r="B59" s="267" t="s">
        <v>76</v>
      </c>
      <c r="C59" s="17" t="s">
        <v>77</v>
      </c>
      <c r="D59" s="20">
        <v>500</v>
      </c>
      <c r="E59" s="66">
        <v>10</v>
      </c>
      <c r="F59" s="272">
        <v>3.617</v>
      </c>
    </row>
    <row r="60" spans="2:9" ht="16" hidden="1" customHeight="1" x14ac:dyDescent="0.3">
      <c r="B60" s="267" t="s">
        <v>78</v>
      </c>
      <c r="C60" s="17" t="s">
        <v>79</v>
      </c>
      <c r="D60" s="11">
        <v>0</v>
      </c>
      <c r="E60" s="65">
        <v>0</v>
      </c>
      <c r="F60" s="268">
        <v>0</v>
      </c>
    </row>
    <row r="61" spans="2:9" ht="16" hidden="1" customHeight="1" x14ac:dyDescent="0.3">
      <c r="B61" s="267" t="s">
        <v>80</v>
      </c>
      <c r="C61" s="10" t="s">
        <v>81</v>
      </c>
      <c r="D61" s="11">
        <v>0</v>
      </c>
      <c r="E61" s="65">
        <v>0</v>
      </c>
      <c r="F61" s="268">
        <v>0</v>
      </c>
    </row>
    <row r="62" spans="2:9" ht="16" hidden="1" customHeight="1" x14ac:dyDescent="0.3">
      <c r="B62" s="267" t="s">
        <v>82</v>
      </c>
      <c r="C62" s="10" t="s">
        <v>83</v>
      </c>
      <c r="D62" s="11">
        <v>0</v>
      </c>
      <c r="E62" s="65">
        <v>0</v>
      </c>
      <c r="F62" s="268">
        <v>0</v>
      </c>
    </row>
    <row r="63" spans="2:9" ht="16" customHeight="1" x14ac:dyDescent="0.3">
      <c r="B63" s="267" t="s">
        <v>84</v>
      </c>
      <c r="C63" s="17" t="s">
        <v>85</v>
      </c>
      <c r="D63" s="20">
        <f>SUM(D64:D66)</f>
        <v>900</v>
      </c>
      <c r="E63" s="20">
        <v>64</v>
      </c>
      <c r="F63" s="273">
        <v>21.925000000000001</v>
      </c>
    </row>
    <row r="64" spans="2:9" ht="16" customHeight="1" x14ac:dyDescent="0.3">
      <c r="B64" s="267" t="s">
        <v>86</v>
      </c>
      <c r="C64" s="10" t="s">
        <v>87</v>
      </c>
      <c r="D64" s="11">
        <v>0</v>
      </c>
      <c r="E64" s="65">
        <v>0</v>
      </c>
      <c r="F64" s="268">
        <v>0</v>
      </c>
    </row>
    <row r="65" spans="2:6" ht="16" customHeight="1" x14ac:dyDescent="0.3">
      <c r="B65" s="267" t="s">
        <v>88</v>
      </c>
      <c r="C65" s="10" t="s">
        <v>89</v>
      </c>
      <c r="D65" s="11">
        <v>0</v>
      </c>
      <c r="E65" s="65">
        <v>0</v>
      </c>
      <c r="F65" s="268">
        <v>0</v>
      </c>
    </row>
    <row r="66" spans="2:6" ht="16" customHeight="1" x14ac:dyDescent="0.3">
      <c r="B66" s="267" t="s">
        <v>90</v>
      </c>
      <c r="C66" s="10" t="s">
        <v>91</v>
      </c>
      <c r="D66" s="11">
        <v>900</v>
      </c>
      <c r="E66" s="65">
        <v>20</v>
      </c>
      <c r="F66" s="268">
        <v>19.14</v>
      </c>
    </row>
    <row r="67" spans="2:6" ht="16" customHeight="1" x14ac:dyDescent="0.3">
      <c r="B67" s="267" t="s">
        <v>92</v>
      </c>
      <c r="C67" s="17" t="s">
        <v>93</v>
      </c>
      <c r="D67" s="20">
        <f>D69+D68</f>
        <v>205</v>
      </c>
      <c r="E67" s="20">
        <f t="shared" ref="E67:F67" si="1">E69+E68</f>
        <v>18.5</v>
      </c>
      <c r="F67" s="273">
        <f t="shared" si="1"/>
        <v>18.216000000000001</v>
      </c>
    </row>
    <row r="68" spans="2:6" ht="16" customHeight="1" x14ac:dyDescent="0.3">
      <c r="B68" s="267" t="s">
        <v>94</v>
      </c>
      <c r="C68" s="10" t="s">
        <v>95</v>
      </c>
      <c r="D68" s="11">
        <v>180</v>
      </c>
      <c r="E68" s="65">
        <v>18.5</v>
      </c>
      <c r="F68" s="268">
        <v>18.216000000000001</v>
      </c>
    </row>
    <row r="69" spans="2:6" ht="16" customHeight="1" x14ac:dyDescent="0.3">
      <c r="B69" s="267" t="s">
        <v>96</v>
      </c>
      <c r="C69" s="10" t="s">
        <v>97</v>
      </c>
      <c r="D69" s="11">
        <v>25</v>
      </c>
      <c r="E69" s="65">
        <v>0</v>
      </c>
      <c r="F69" s="268">
        <v>0</v>
      </c>
    </row>
    <row r="70" spans="2:6" ht="16" customHeight="1" x14ac:dyDescent="0.3">
      <c r="B70" s="274" t="s">
        <v>98</v>
      </c>
      <c r="C70" s="17" t="s">
        <v>99</v>
      </c>
      <c r="D70" s="20">
        <v>0</v>
      </c>
      <c r="E70" s="20">
        <v>0</v>
      </c>
      <c r="F70" s="273">
        <v>0</v>
      </c>
    </row>
    <row r="71" spans="2:6" ht="16" customHeight="1" x14ac:dyDescent="0.3">
      <c r="B71" s="274" t="s">
        <v>100</v>
      </c>
      <c r="C71" s="17" t="s">
        <v>101</v>
      </c>
      <c r="D71" s="20">
        <v>50</v>
      </c>
      <c r="E71" s="66">
        <v>10</v>
      </c>
      <c r="F71" s="275">
        <v>3.7629999999999999</v>
      </c>
    </row>
    <row r="72" spans="2:6" ht="16" customHeight="1" x14ac:dyDescent="0.3">
      <c r="B72" s="274" t="s">
        <v>102</v>
      </c>
      <c r="C72" s="17" t="s">
        <v>103</v>
      </c>
      <c r="D72" s="20">
        <v>5000</v>
      </c>
      <c r="E72" s="66">
        <v>0</v>
      </c>
      <c r="F72" s="276">
        <v>0</v>
      </c>
    </row>
    <row r="73" spans="2:6" ht="16" customHeight="1" x14ac:dyDescent="0.3">
      <c r="B73" s="274" t="s">
        <v>104</v>
      </c>
      <c r="C73" s="17" t="s">
        <v>105</v>
      </c>
      <c r="D73" s="20">
        <v>150</v>
      </c>
      <c r="E73" s="66">
        <v>0</v>
      </c>
      <c r="F73" s="268">
        <v>0</v>
      </c>
    </row>
    <row r="74" spans="2:6" ht="16" customHeight="1" x14ac:dyDescent="0.3">
      <c r="B74" s="274" t="s">
        <v>106</v>
      </c>
      <c r="C74" s="17" t="s">
        <v>107</v>
      </c>
      <c r="D74" s="20">
        <v>65</v>
      </c>
      <c r="E74" s="66">
        <v>0</v>
      </c>
      <c r="F74" s="268">
        <v>0</v>
      </c>
    </row>
    <row r="75" spans="2:6" ht="23.2" customHeight="1" x14ac:dyDescent="0.3">
      <c r="B75" s="274" t="s">
        <v>252</v>
      </c>
      <c r="C75" s="17" t="s">
        <v>251</v>
      </c>
      <c r="D75" s="20">
        <v>50</v>
      </c>
      <c r="E75" s="66">
        <v>0</v>
      </c>
      <c r="F75" s="268">
        <v>0</v>
      </c>
    </row>
    <row r="76" spans="2:6" ht="16" customHeight="1" x14ac:dyDescent="0.3">
      <c r="B76" s="274" t="s">
        <v>108</v>
      </c>
      <c r="C76" s="17" t="s">
        <v>109</v>
      </c>
      <c r="D76" s="20">
        <f>D77+D78+D81+D82</f>
        <v>2315</v>
      </c>
      <c r="E76" s="20">
        <f>E82+E77+E78+E79+E80+E81</f>
        <v>193.1</v>
      </c>
      <c r="F76" s="273">
        <f>F82+F77+F78+F79+F80+F81</f>
        <v>143.50299999999996</v>
      </c>
    </row>
    <row r="77" spans="2:6" ht="16" customHeight="1" x14ac:dyDescent="0.3">
      <c r="B77" s="267" t="s">
        <v>110</v>
      </c>
      <c r="C77" s="10" t="s">
        <v>111</v>
      </c>
      <c r="D77" s="11">
        <v>455</v>
      </c>
      <c r="E77" s="65">
        <v>0</v>
      </c>
      <c r="F77" s="268">
        <v>0</v>
      </c>
    </row>
    <row r="78" spans="2:6" ht="16" customHeight="1" x14ac:dyDescent="0.3">
      <c r="B78" s="267" t="s">
        <v>112</v>
      </c>
      <c r="C78" s="10" t="s">
        <v>113</v>
      </c>
      <c r="D78" s="11">
        <v>75</v>
      </c>
      <c r="E78" s="65">
        <v>12.8</v>
      </c>
      <c r="F78" s="268">
        <v>11.67</v>
      </c>
    </row>
    <row r="79" spans="2:6" ht="16" customHeight="1" x14ac:dyDescent="0.3">
      <c r="B79" s="267" t="s">
        <v>114</v>
      </c>
      <c r="C79" s="10" t="s">
        <v>115</v>
      </c>
      <c r="D79" s="11">
        <v>0</v>
      </c>
      <c r="E79" s="65">
        <v>0</v>
      </c>
      <c r="F79" s="268">
        <v>0</v>
      </c>
    </row>
    <row r="80" spans="2:6" ht="16" customHeight="1" x14ac:dyDescent="0.3">
      <c r="B80" s="267" t="s">
        <v>116</v>
      </c>
      <c r="C80" s="10" t="s">
        <v>117</v>
      </c>
      <c r="D80" s="11">
        <v>0</v>
      </c>
      <c r="E80" s="65">
        <v>0</v>
      </c>
      <c r="F80" s="268">
        <v>0</v>
      </c>
    </row>
    <row r="81" spans="2:6" ht="16" customHeight="1" x14ac:dyDescent="0.3">
      <c r="B81" s="267" t="s">
        <v>118</v>
      </c>
      <c r="C81" s="10" t="s">
        <v>119</v>
      </c>
      <c r="D81" s="11">
        <v>50</v>
      </c>
      <c r="E81" s="65">
        <v>2.2000000000000002</v>
      </c>
      <c r="F81" s="268">
        <v>2.0880000000000001</v>
      </c>
    </row>
    <row r="82" spans="2:6" ht="16" customHeight="1" x14ac:dyDescent="0.3">
      <c r="B82" s="261" t="s">
        <v>120</v>
      </c>
      <c r="C82" s="13" t="s">
        <v>121</v>
      </c>
      <c r="D82" s="6">
        <f>D83+D84+D85+D88</f>
        <v>1735</v>
      </c>
      <c r="E82" s="6">
        <f t="shared" ref="E82" si="2">E83+E84+E85+E88</f>
        <v>178.1</v>
      </c>
      <c r="F82" s="262">
        <f>F83+F84+F85+F88</f>
        <v>129.74499999999998</v>
      </c>
    </row>
    <row r="83" spans="2:6" ht="19.45" customHeight="1" x14ac:dyDescent="0.3">
      <c r="B83" s="267" t="s">
        <v>122</v>
      </c>
      <c r="C83" s="10" t="s">
        <v>151</v>
      </c>
      <c r="D83" s="11">
        <v>950</v>
      </c>
      <c r="E83" s="11">
        <v>118</v>
      </c>
      <c r="F83" s="270">
        <v>77.284999999999997</v>
      </c>
    </row>
    <row r="84" spans="2:6" ht="19.45" customHeight="1" x14ac:dyDescent="0.3">
      <c r="B84" s="267" t="s">
        <v>218</v>
      </c>
      <c r="C84" s="10" t="s">
        <v>217</v>
      </c>
      <c r="D84" s="11">
        <v>100</v>
      </c>
      <c r="E84" s="65">
        <v>0</v>
      </c>
      <c r="F84" s="268">
        <v>0</v>
      </c>
    </row>
    <row r="85" spans="2:6" ht="19.45" customHeight="1" x14ac:dyDescent="0.3">
      <c r="B85" s="267" t="s">
        <v>123</v>
      </c>
      <c r="C85" s="10" t="s">
        <v>152</v>
      </c>
      <c r="D85" s="11">
        <v>500</v>
      </c>
      <c r="E85" s="65">
        <v>60</v>
      </c>
      <c r="F85" s="268">
        <v>52.36</v>
      </c>
    </row>
    <row r="86" spans="2:6" ht="16" customHeight="1" x14ac:dyDescent="0.3">
      <c r="B86" s="267" t="s">
        <v>124</v>
      </c>
      <c r="C86" s="10"/>
      <c r="D86" s="11">
        <v>0</v>
      </c>
      <c r="E86" s="65">
        <v>0</v>
      </c>
      <c r="F86" s="268">
        <v>0</v>
      </c>
    </row>
    <row r="87" spans="2:6" ht="16" customHeight="1" x14ac:dyDescent="0.3">
      <c r="B87" s="267" t="s">
        <v>125</v>
      </c>
      <c r="C87" s="10" t="s">
        <v>153</v>
      </c>
      <c r="D87" s="11">
        <v>0</v>
      </c>
      <c r="E87" s="65">
        <v>0</v>
      </c>
      <c r="F87" s="268">
        <v>0</v>
      </c>
    </row>
    <row r="88" spans="2:6" ht="19.45" customHeight="1" x14ac:dyDescent="0.3">
      <c r="B88" s="267" t="s">
        <v>204</v>
      </c>
      <c r="C88" s="10" t="s">
        <v>203</v>
      </c>
      <c r="D88" s="11">
        <v>185</v>
      </c>
      <c r="E88" s="65">
        <v>0.1</v>
      </c>
      <c r="F88" s="268">
        <v>0.1</v>
      </c>
    </row>
    <row r="89" spans="2:6" ht="23.2" hidden="1" customHeight="1" x14ac:dyDescent="0.3">
      <c r="B89" s="277" t="s">
        <v>154</v>
      </c>
      <c r="C89" s="18" t="s">
        <v>155</v>
      </c>
      <c r="D89" s="19">
        <v>0</v>
      </c>
      <c r="E89" s="67">
        <v>0</v>
      </c>
      <c r="F89" s="278">
        <v>0</v>
      </c>
    </row>
    <row r="90" spans="2:6" ht="21.9" customHeight="1" x14ac:dyDescent="0.3">
      <c r="B90" s="279" t="s">
        <v>287</v>
      </c>
      <c r="C90" s="33">
        <v>55</v>
      </c>
      <c r="D90" s="14">
        <f>D91+D106</f>
        <v>2564663</v>
      </c>
      <c r="E90" s="14">
        <f>E91+E106</f>
        <v>707852.03200000001</v>
      </c>
      <c r="F90" s="280">
        <f>F91+F106</f>
        <v>703879.51599999995</v>
      </c>
    </row>
    <row r="91" spans="2:6" ht="21.9" customHeight="1" x14ac:dyDescent="0.3">
      <c r="B91" s="281" t="s">
        <v>127</v>
      </c>
      <c r="C91" s="15" t="s">
        <v>286</v>
      </c>
      <c r="D91" s="16">
        <f>D92+D93+D98</f>
        <v>2103614</v>
      </c>
      <c r="E91" s="16">
        <f>E92+E93+E98</f>
        <v>411133.78500000003</v>
      </c>
      <c r="F91" s="282">
        <f>F92+F93+F98</f>
        <v>407161.26899999997</v>
      </c>
    </row>
    <row r="92" spans="2:6" ht="16" customHeight="1" x14ac:dyDescent="0.3">
      <c r="B92" s="267" t="s">
        <v>128</v>
      </c>
      <c r="C92" s="26" t="s">
        <v>129</v>
      </c>
      <c r="D92" s="20">
        <v>20000</v>
      </c>
      <c r="E92" s="66">
        <v>4700</v>
      </c>
      <c r="F92" s="276">
        <v>4700</v>
      </c>
    </row>
    <row r="93" spans="2:6" ht="16" customHeight="1" x14ac:dyDescent="0.3">
      <c r="B93" s="267" t="s">
        <v>130</v>
      </c>
      <c r="C93" s="26" t="s">
        <v>131</v>
      </c>
      <c r="D93" s="20">
        <f>D94+D95+D96+D97</f>
        <v>4000</v>
      </c>
      <c r="E93" s="20">
        <f>E94+E95+E96+E97</f>
        <v>0</v>
      </c>
      <c r="F93" s="273">
        <f>F94+F95+F96+F97</f>
        <v>0</v>
      </c>
    </row>
    <row r="94" spans="2:6" ht="16" hidden="1" customHeight="1" x14ac:dyDescent="0.3">
      <c r="B94" s="267" t="s">
        <v>132</v>
      </c>
      <c r="C94" s="39" t="s">
        <v>156</v>
      </c>
      <c r="D94" s="11">
        <v>0</v>
      </c>
      <c r="E94" s="65">
        <v>0</v>
      </c>
      <c r="F94" s="268">
        <v>0</v>
      </c>
    </row>
    <row r="95" spans="2:6" ht="16" hidden="1" customHeight="1" x14ac:dyDescent="0.3">
      <c r="B95" s="267" t="s">
        <v>133</v>
      </c>
      <c r="C95" s="39" t="s">
        <v>157</v>
      </c>
      <c r="D95" s="11">
        <v>0</v>
      </c>
      <c r="E95" s="65">
        <v>0</v>
      </c>
      <c r="F95" s="268">
        <v>0</v>
      </c>
    </row>
    <row r="96" spans="2:6" ht="16" customHeight="1" x14ac:dyDescent="0.3">
      <c r="B96" s="267" t="s">
        <v>134</v>
      </c>
      <c r="C96" s="39" t="s">
        <v>158</v>
      </c>
      <c r="D96" s="11">
        <v>1500</v>
      </c>
      <c r="E96" s="65">
        <v>0</v>
      </c>
      <c r="F96" s="268">
        <v>0</v>
      </c>
    </row>
    <row r="97" spans="2:9" ht="16" customHeight="1" x14ac:dyDescent="0.3">
      <c r="B97" s="267" t="s">
        <v>135</v>
      </c>
      <c r="C97" s="39" t="s">
        <v>159</v>
      </c>
      <c r="D97" s="11">
        <v>2500</v>
      </c>
      <c r="E97" s="65">
        <v>0</v>
      </c>
      <c r="F97" s="268">
        <v>0</v>
      </c>
    </row>
    <row r="98" spans="2:9" ht="16" customHeight="1" x14ac:dyDescent="0.3">
      <c r="B98" s="274" t="s">
        <v>300</v>
      </c>
      <c r="C98" s="26" t="s">
        <v>137</v>
      </c>
      <c r="D98" s="20">
        <f>D99+D100+D101+D102+D103+D104+D105</f>
        <v>2079614</v>
      </c>
      <c r="E98" s="20">
        <f>E99+E104+E105+E100+E101+E102+E103</f>
        <v>406433.78500000003</v>
      </c>
      <c r="F98" s="20">
        <f>F99+F104+F105+F100+F101+F102+F103</f>
        <v>402461.26899999997</v>
      </c>
      <c r="G98" s="60"/>
      <c r="H98" s="50"/>
      <c r="I98" s="50"/>
    </row>
    <row r="99" spans="2:9" ht="16" customHeight="1" x14ac:dyDescent="0.3">
      <c r="B99" s="274" t="s">
        <v>301</v>
      </c>
      <c r="C99" s="26"/>
      <c r="D99" s="20">
        <v>604597</v>
      </c>
      <c r="E99" s="20">
        <v>53531.580999999998</v>
      </c>
      <c r="F99" s="273">
        <v>50196.186000000002</v>
      </c>
      <c r="G99" s="57"/>
      <c r="I99" s="50"/>
    </row>
    <row r="100" spans="2:9" ht="18.45" customHeight="1" x14ac:dyDescent="0.3">
      <c r="B100" s="350" t="s">
        <v>220</v>
      </c>
      <c r="C100" s="41"/>
      <c r="D100" s="352">
        <v>403</v>
      </c>
      <c r="E100" s="42">
        <v>274</v>
      </c>
      <c r="F100" s="283">
        <v>259.072</v>
      </c>
    </row>
    <row r="101" spans="2:9" ht="16" customHeight="1" x14ac:dyDescent="0.3">
      <c r="B101" s="267" t="s">
        <v>302</v>
      </c>
      <c r="C101" s="39" t="s">
        <v>161</v>
      </c>
      <c r="D101" s="11">
        <v>755000</v>
      </c>
      <c r="E101" s="65">
        <v>352628.20400000003</v>
      </c>
      <c r="F101" s="284">
        <v>352006.011</v>
      </c>
      <c r="I101" s="50"/>
    </row>
    <row r="102" spans="2:9" ht="16" customHeight="1" x14ac:dyDescent="0.3">
      <c r="B102" s="267" t="s">
        <v>303</v>
      </c>
      <c r="C102" s="39" t="s">
        <v>162</v>
      </c>
      <c r="D102" s="11">
        <v>170000</v>
      </c>
      <c r="E102" s="65">
        <v>0</v>
      </c>
      <c r="F102" s="284">
        <v>0</v>
      </c>
    </row>
    <row r="103" spans="2:9" ht="16" customHeight="1" x14ac:dyDescent="0.3">
      <c r="B103" s="351" t="s">
        <v>304</v>
      </c>
      <c r="C103" s="59" t="s">
        <v>164</v>
      </c>
      <c r="D103" s="62">
        <v>530614</v>
      </c>
      <c r="E103" s="68">
        <v>0</v>
      </c>
      <c r="F103" s="285">
        <v>0</v>
      </c>
    </row>
    <row r="104" spans="2:9" ht="16" customHeight="1" x14ac:dyDescent="0.3">
      <c r="B104" s="267" t="s">
        <v>138</v>
      </c>
      <c r="C104" s="40" t="s">
        <v>165</v>
      </c>
      <c r="D104" s="25">
        <v>15000</v>
      </c>
      <c r="E104" s="69">
        <v>0</v>
      </c>
      <c r="F104" s="268">
        <v>0</v>
      </c>
    </row>
    <row r="105" spans="2:9" ht="16" customHeight="1" x14ac:dyDescent="0.3">
      <c r="B105" s="267" t="s">
        <v>305</v>
      </c>
      <c r="C105" s="17"/>
      <c r="D105" s="25">
        <v>4000</v>
      </c>
      <c r="E105" s="69">
        <v>0</v>
      </c>
      <c r="F105" s="286">
        <v>0</v>
      </c>
    </row>
    <row r="106" spans="2:9" ht="21.9" customHeight="1" x14ac:dyDescent="0.3">
      <c r="B106" s="281" t="s">
        <v>192</v>
      </c>
      <c r="C106" s="15" t="s">
        <v>260</v>
      </c>
      <c r="D106" s="16">
        <f>SUM(D107)</f>
        <v>461049</v>
      </c>
      <c r="E106" s="16">
        <f>SUM(E107)</f>
        <v>296718.24699999997</v>
      </c>
      <c r="F106" s="287">
        <f>SUM(F107)</f>
        <v>296718.24699999997</v>
      </c>
    </row>
    <row r="107" spans="2:9" ht="21.05" customHeight="1" x14ac:dyDescent="0.3">
      <c r="B107" s="288" t="s">
        <v>139</v>
      </c>
      <c r="C107" s="344" t="s">
        <v>140</v>
      </c>
      <c r="D107" s="345">
        <v>461049</v>
      </c>
      <c r="E107" s="346">
        <v>296718.24699999997</v>
      </c>
      <c r="F107" s="347">
        <v>296718.24699999997</v>
      </c>
    </row>
    <row r="108" spans="2:9" ht="25.35" customHeight="1" x14ac:dyDescent="0.3">
      <c r="B108" s="295" t="s">
        <v>324</v>
      </c>
      <c r="C108" s="378" t="s">
        <v>306</v>
      </c>
      <c r="D108" s="56">
        <f>D109+D113</f>
        <v>16948</v>
      </c>
      <c r="E108" s="56">
        <f t="shared" ref="E108:F108" si="3">E109+E113</f>
        <v>0</v>
      </c>
      <c r="F108" s="296">
        <f t="shared" si="3"/>
        <v>0</v>
      </c>
    </row>
    <row r="109" spans="2:9" ht="16" customHeight="1" x14ac:dyDescent="0.3">
      <c r="B109" s="281" t="s">
        <v>219</v>
      </c>
      <c r="C109" s="15">
        <v>56.48</v>
      </c>
      <c r="D109" s="16">
        <f>D110+D111+D112</f>
        <v>10605</v>
      </c>
      <c r="E109" s="16">
        <f>E110+E111+E112</f>
        <v>0</v>
      </c>
      <c r="F109" s="282">
        <f>F110+F111+F112</f>
        <v>0</v>
      </c>
    </row>
    <row r="110" spans="2:9" ht="16" customHeight="1" x14ac:dyDescent="0.3">
      <c r="B110" s="293" t="s">
        <v>167</v>
      </c>
      <c r="C110" s="38" t="s">
        <v>307</v>
      </c>
      <c r="D110" s="37">
        <v>1505</v>
      </c>
      <c r="E110" s="71">
        <v>0</v>
      </c>
      <c r="F110" s="294">
        <v>0</v>
      </c>
    </row>
    <row r="111" spans="2:9" ht="16" customHeight="1" x14ac:dyDescent="0.3">
      <c r="B111" s="293" t="s">
        <v>174</v>
      </c>
      <c r="C111" s="38" t="s">
        <v>308</v>
      </c>
      <c r="D111" s="37">
        <v>8350</v>
      </c>
      <c r="E111" s="71">
        <v>0</v>
      </c>
      <c r="F111" s="294">
        <v>0</v>
      </c>
    </row>
    <row r="112" spans="2:9" ht="16" customHeight="1" x14ac:dyDescent="0.3">
      <c r="B112" s="293" t="s">
        <v>181</v>
      </c>
      <c r="C112" s="38" t="s">
        <v>309</v>
      </c>
      <c r="D112" s="37">
        <v>750</v>
      </c>
      <c r="E112" s="71">
        <v>0</v>
      </c>
      <c r="F112" s="294">
        <v>0</v>
      </c>
    </row>
    <row r="113" spans="2:6" ht="16" customHeight="1" x14ac:dyDescent="0.3">
      <c r="B113" s="289" t="s">
        <v>185</v>
      </c>
      <c r="C113" s="29">
        <v>56.56</v>
      </c>
      <c r="D113" s="30">
        <f>D114+D115+D116</f>
        <v>6343</v>
      </c>
      <c r="E113" s="30">
        <f>E114+E115+E116</f>
        <v>0</v>
      </c>
      <c r="F113" s="290">
        <f>F114+F115+F116</f>
        <v>0</v>
      </c>
    </row>
    <row r="114" spans="2:6" ht="16" customHeight="1" x14ac:dyDescent="0.3">
      <c r="B114" s="293" t="s">
        <v>167</v>
      </c>
      <c r="C114" s="38" t="s">
        <v>310</v>
      </c>
      <c r="D114" s="37">
        <v>2410</v>
      </c>
      <c r="E114" s="71">
        <v>0</v>
      </c>
      <c r="F114" s="294">
        <v>0</v>
      </c>
    </row>
    <row r="115" spans="2:6" ht="16" customHeight="1" x14ac:dyDescent="0.3">
      <c r="B115" s="293" t="s">
        <v>174</v>
      </c>
      <c r="C115" s="38" t="s">
        <v>311</v>
      </c>
      <c r="D115" s="37">
        <v>3616</v>
      </c>
      <c r="E115" s="71">
        <v>0</v>
      </c>
      <c r="F115" s="294">
        <v>0</v>
      </c>
    </row>
    <row r="116" spans="2:6" ht="16" customHeight="1" x14ac:dyDescent="0.3">
      <c r="B116" s="293" t="s">
        <v>181</v>
      </c>
      <c r="C116" s="38" t="s">
        <v>312</v>
      </c>
      <c r="D116" s="37">
        <v>317</v>
      </c>
      <c r="E116" s="71">
        <v>0</v>
      </c>
      <c r="F116" s="294">
        <v>0</v>
      </c>
    </row>
    <row r="117" spans="2:6" ht="33" customHeight="1" x14ac:dyDescent="0.3">
      <c r="B117" s="279" t="s">
        <v>325</v>
      </c>
      <c r="C117" s="34">
        <v>58</v>
      </c>
      <c r="D117" s="14">
        <f>D119+D124+D128</f>
        <v>87377</v>
      </c>
      <c r="E117" s="14">
        <f t="shared" ref="E117:F117" si="4">E119+E124+E128</f>
        <v>1668</v>
      </c>
      <c r="F117" s="280">
        <f t="shared" si="4"/>
        <v>1509.835</v>
      </c>
    </row>
    <row r="118" spans="2:6" ht="21.9" customHeight="1" x14ac:dyDescent="0.3">
      <c r="B118" s="363" t="s">
        <v>246</v>
      </c>
      <c r="C118" s="364" t="s">
        <v>236</v>
      </c>
      <c r="D118" s="365">
        <f>D119</f>
        <v>80892</v>
      </c>
      <c r="E118" s="365">
        <f t="shared" ref="E118:F118" si="5">E119</f>
        <v>0</v>
      </c>
      <c r="F118" s="366">
        <f t="shared" si="5"/>
        <v>0</v>
      </c>
    </row>
    <row r="119" spans="2:6" ht="20.2" customHeight="1" x14ac:dyDescent="0.3">
      <c r="B119" s="291" t="s">
        <v>141</v>
      </c>
      <c r="C119" s="320" t="s">
        <v>236</v>
      </c>
      <c r="D119" s="24">
        <f>SUM(D120:D122)</f>
        <v>80892</v>
      </c>
      <c r="E119" s="24">
        <f t="shared" ref="E119:F119" si="6">SUM(E120:E122)</f>
        <v>0</v>
      </c>
      <c r="F119" s="292">
        <f t="shared" si="6"/>
        <v>0</v>
      </c>
    </row>
    <row r="120" spans="2:6" ht="16" customHeight="1" x14ac:dyDescent="0.3">
      <c r="B120" s="267" t="s">
        <v>141</v>
      </c>
      <c r="C120" s="10" t="s">
        <v>176</v>
      </c>
      <c r="D120" s="11">
        <v>13595</v>
      </c>
      <c r="E120" s="65">
        <v>0</v>
      </c>
      <c r="F120" s="268">
        <v>0</v>
      </c>
    </row>
    <row r="121" spans="2:6" ht="16" customHeight="1" x14ac:dyDescent="0.3">
      <c r="B121" s="267" t="s">
        <v>141</v>
      </c>
      <c r="C121" s="10" t="s">
        <v>175</v>
      </c>
      <c r="D121" s="11">
        <v>54381</v>
      </c>
      <c r="E121" s="65">
        <v>0</v>
      </c>
      <c r="F121" s="268">
        <v>0</v>
      </c>
    </row>
    <row r="122" spans="2:6" ht="16" customHeight="1" x14ac:dyDescent="0.3">
      <c r="B122" s="267" t="s">
        <v>141</v>
      </c>
      <c r="C122" s="10" t="s">
        <v>177</v>
      </c>
      <c r="D122" s="11">
        <v>12916</v>
      </c>
      <c r="E122" s="65">
        <v>0</v>
      </c>
      <c r="F122" s="268">
        <v>0</v>
      </c>
    </row>
    <row r="123" spans="2:6" ht="17.850000000000001" customHeight="1" x14ac:dyDescent="0.3">
      <c r="B123" s="367" t="s">
        <v>314</v>
      </c>
      <c r="C123" s="368" t="s">
        <v>238</v>
      </c>
      <c r="D123" s="370">
        <f>D124</f>
        <v>1000</v>
      </c>
      <c r="E123" s="370">
        <f t="shared" ref="E123:F123" si="7">E124</f>
        <v>280</v>
      </c>
      <c r="F123" s="377">
        <f t="shared" si="7"/>
        <v>249.91800000000001</v>
      </c>
    </row>
    <row r="124" spans="2:6" ht="18.45" customHeight="1" x14ac:dyDescent="0.3">
      <c r="B124" s="291" t="s">
        <v>313</v>
      </c>
      <c r="C124" s="353" t="s">
        <v>238</v>
      </c>
      <c r="D124" s="24">
        <f>D125+D126+D127</f>
        <v>1000</v>
      </c>
      <c r="E124" s="24">
        <f>E125+E126+E127</f>
        <v>280</v>
      </c>
      <c r="F124" s="292">
        <f>F125+F126+F127</f>
        <v>249.91800000000001</v>
      </c>
    </row>
    <row r="125" spans="2:6" ht="16" customHeight="1" x14ac:dyDescent="0.3">
      <c r="B125" s="293" t="s">
        <v>167</v>
      </c>
      <c r="C125" s="38" t="s">
        <v>178</v>
      </c>
      <c r="D125" s="37">
        <v>160</v>
      </c>
      <c r="E125" s="71">
        <v>44.844999999999999</v>
      </c>
      <c r="F125" s="294">
        <v>40.026000000000003</v>
      </c>
    </row>
    <row r="126" spans="2:6" ht="16" customHeight="1" x14ac:dyDescent="0.3">
      <c r="B126" s="293" t="s">
        <v>174</v>
      </c>
      <c r="C126" s="38" t="s">
        <v>179</v>
      </c>
      <c r="D126" s="37">
        <v>840</v>
      </c>
      <c r="E126" s="71">
        <v>235.155</v>
      </c>
      <c r="F126" s="294">
        <v>209.892</v>
      </c>
    </row>
    <row r="127" spans="2:6" ht="16" customHeight="1" x14ac:dyDescent="0.3">
      <c r="B127" s="293" t="s">
        <v>181</v>
      </c>
      <c r="C127" s="38" t="s">
        <v>180</v>
      </c>
      <c r="D127" s="37">
        <v>0</v>
      </c>
      <c r="E127" s="71">
        <v>0</v>
      </c>
      <c r="F127" s="294">
        <v>0</v>
      </c>
    </row>
    <row r="128" spans="2:6" ht="24.8" customHeight="1" x14ac:dyDescent="0.3">
      <c r="B128" s="363" t="s">
        <v>315</v>
      </c>
      <c r="C128" s="369" t="s">
        <v>289</v>
      </c>
      <c r="D128" s="365">
        <f>D129+D130+D131</f>
        <v>5485</v>
      </c>
      <c r="E128" s="365">
        <f t="shared" ref="E128:F128" si="8">E129+E130+E131</f>
        <v>1388</v>
      </c>
      <c r="F128" s="366">
        <f t="shared" si="8"/>
        <v>1259.9170000000001</v>
      </c>
    </row>
    <row r="129" spans="2:6" ht="16" customHeight="1" x14ac:dyDescent="0.3">
      <c r="B129" s="293" t="s">
        <v>167</v>
      </c>
      <c r="C129" s="38" t="s">
        <v>168</v>
      </c>
      <c r="D129" s="37">
        <v>782</v>
      </c>
      <c r="E129" s="71">
        <v>211</v>
      </c>
      <c r="F129" s="294">
        <v>191.52600000000001</v>
      </c>
    </row>
    <row r="130" spans="2:6" ht="16" customHeight="1" x14ac:dyDescent="0.3">
      <c r="B130" s="293" t="s">
        <v>174</v>
      </c>
      <c r="C130" s="38" t="s">
        <v>169</v>
      </c>
      <c r="D130" s="37">
        <v>4429</v>
      </c>
      <c r="E130" s="71">
        <v>1162</v>
      </c>
      <c r="F130" s="294">
        <v>1057.1310000000001</v>
      </c>
    </row>
    <row r="131" spans="2:6" ht="16" customHeight="1" x14ac:dyDescent="0.3">
      <c r="B131" s="293" t="s">
        <v>181</v>
      </c>
      <c r="C131" s="38" t="s">
        <v>184</v>
      </c>
      <c r="D131" s="37">
        <v>274</v>
      </c>
      <c r="E131" s="71">
        <v>15</v>
      </c>
      <c r="F131" s="294">
        <v>11.26</v>
      </c>
    </row>
    <row r="132" spans="2:6" ht="22.5" customHeight="1" x14ac:dyDescent="0.3">
      <c r="B132" s="295" t="s">
        <v>247</v>
      </c>
      <c r="C132" s="33">
        <v>59</v>
      </c>
      <c r="D132" s="56">
        <f>D133+D134</f>
        <v>262</v>
      </c>
      <c r="E132" s="56">
        <f t="shared" ref="E132:F132" si="9">E133+E134</f>
        <v>40</v>
      </c>
      <c r="F132" s="296">
        <f t="shared" si="9"/>
        <v>34.659999999999997</v>
      </c>
    </row>
    <row r="133" spans="2:6" ht="17.850000000000001" customHeight="1" x14ac:dyDescent="0.3">
      <c r="B133" s="293" t="s">
        <v>248</v>
      </c>
      <c r="C133" s="156" t="s">
        <v>267</v>
      </c>
      <c r="D133" s="37">
        <v>62</v>
      </c>
      <c r="E133" s="71">
        <v>0</v>
      </c>
      <c r="F133" s="334">
        <v>0</v>
      </c>
    </row>
    <row r="134" spans="2:6" ht="21.35" customHeight="1" x14ac:dyDescent="0.3">
      <c r="B134" s="293" t="s">
        <v>249</v>
      </c>
      <c r="C134" s="156" t="s">
        <v>268</v>
      </c>
      <c r="D134" s="37">
        <v>200</v>
      </c>
      <c r="E134" s="71">
        <v>40</v>
      </c>
      <c r="F134" s="334">
        <v>34.659999999999997</v>
      </c>
    </row>
    <row r="135" spans="2:6" ht="29.95" customHeight="1" x14ac:dyDescent="0.3">
      <c r="B135" s="295" t="s">
        <v>326</v>
      </c>
      <c r="C135" s="33">
        <v>61</v>
      </c>
      <c r="D135" s="56">
        <f>D136+D137+D138+D141+D144</f>
        <v>90738</v>
      </c>
      <c r="E135" s="56">
        <f t="shared" ref="E135:F135" si="10">E136+E137+E138+E141+E144</f>
        <v>2237.8109999999997</v>
      </c>
      <c r="F135" s="296">
        <f t="shared" si="10"/>
        <v>1084.9110000000001</v>
      </c>
    </row>
    <row r="136" spans="2:6" ht="17" customHeight="1" x14ac:dyDescent="0.3">
      <c r="B136" s="293" t="s">
        <v>281</v>
      </c>
      <c r="C136" s="38" t="s">
        <v>269</v>
      </c>
      <c r="D136" s="37">
        <v>22981</v>
      </c>
      <c r="E136" s="71">
        <v>1170.8109999999999</v>
      </c>
      <c r="F136" s="334">
        <v>1084.9110000000001</v>
      </c>
    </row>
    <row r="137" spans="2:6" ht="17" customHeight="1" x14ac:dyDescent="0.3">
      <c r="B137" s="293" t="s">
        <v>280</v>
      </c>
      <c r="C137" s="38" t="s">
        <v>270</v>
      </c>
      <c r="D137" s="37">
        <v>4366</v>
      </c>
      <c r="E137" s="71">
        <v>0</v>
      </c>
      <c r="F137" s="334">
        <v>0</v>
      </c>
    </row>
    <row r="138" spans="2:6" ht="27.95" customHeight="1" x14ac:dyDescent="0.3">
      <c r="B138" s="300" t="s">
        <v>283</v>
      </c>
      <c r="C138" s="302" t="s">
        <v>271</v>
      </c>
      <c r="D138" s="301">
        <f>D139+D140</f>
        <v>2011</v>
      </c>
      <c r="E138" s="301">
        <f t="shared" ref="E138:F138" si="11">E139+E140</f>
        <v>807</v>
      </c>
      <c r="F138" s="319">
        <f t="shared" si="11"/>
        <v>0</v>
      </c>
    </row>
    <row r="139" spans="2:6" ht="19.05" customHeight="1" x14ac:dyDescent="0.3">
      <c r="B139" s="293" t="s">
        <v>281</v>
      </c>
      <c r="C139" s="38" t="s">
        <v>272</v>
      </c>
      <c r="D139" s="37">
        <v>1770</v>
      </c>
      <c r="E139" s="71">
        <v>807</v>
      </c>
      <c r="F139" s="334">
        <v>0</v>
      </c>
    </row>
    <row r="140" spans="2:6" ht="19.05" customHeight="1" x14ac:dyDescent="0.3">
      <c r="B140" s="293" t="s">
        <v>280</v>
      </c>
      <c r="C140" s="38" t="s">
        <v>273</v>
      </c>
      <c r="D140" s="37">
        <v>241</v>
      </c>
      <c r="E140" s="71">
        <v>0</v>
      </c>
      <c r="F140" s="334">
        <v>0</v>
      </c>
    </row>
    <row r="141" spans="2:6" ht="27.95" customHeight="1" x14ac:dyDescent="0.3">
      <c r="B141" s="300" t="s">
        <v>284</v>
      </c>
      <c r="C141" s="302" t="s">
        <v>274</v>
      </c>
      <c r="D141" s="301">
        <f>D142+D143</f>
        <v>61380</v>
      </c>
      <c r="E141" s="301">
        <f t="shared" ref="E141:F141" si="12">E142+E143</f>
        <v>260</v>
      </c>
      <c r="F141" s="319">
        <f t="shared" si="12"/>
        <v>0</v>
      </c>
    </row>
    <row r="142" spans="2:6" ht="19.05" customHeight="1" x14ac:dyDescent="0.3">
      <c r="B142" s="293" t="s">
        <v>281</v>
      </c>
      <c r="C142" s="38" t="s">
        <v>279</v>
      </c>
      <c r="D142" s="37">
        <v>51500</v>
      </c>
      <c r="E142" s="71">
        <v>260</v>
      </c>
      <c r="F142" s="334">
        <v>0</v>
      </c>
    </row>
    <row r="143" spans="2:6" ht="19.05" customHeight="1" x14ac:dyDescent="0.3">
      <c r="B143" s="293" t="s">
        <v>280</v>
      </c>
      <c r="C143" s="38" t="s">
        <v>275</v>
      </c>
      <c r="D143" s="37">
        <v>9880</v>
      </c>
      <c r="E143" s="71">
        <v>0</v>
      </c>
      <c r="F143" s="334">
        <v>0</v>
      </c>
    </row>
    <row r="144" spans="2:6" ht="16" customHeight="1" x14ac:dyDescent="0.3">
      <c r="B144" s="300" t="s">
        <v>282</v>
      </c>
      <c r="C144" s="302" t="s">
        <v>276</v>
      </c>
      <c r="D144" s="301">
        <f>D145+D146</f>
        <v>0</v>
      </c>
      <c r="E144" s="301">
        <f>E145+E146</f>
        <v>0</v>
      </c>
      <c r="F144" s="319">
        <f t="shared" ref="F144" si="13">F145+F146</f>
        <v>0</v>
      </c>
    </row>
    <row r="145" spans="2:18" ht="19.05" customHeight="1" x14ac:dyDescent="0.3">
      <c r="B145" s="293" t="s">
        <v>281</v>
      </c>
      <c r="C145" s="38" t="s">
        <v>277</v>
      </c>
      <c r="D145" s="37">
        <v>0</v>
      </c>
      <c r="E145" s="71">
        <v>0</v>
      </c>
      <c r="F145" s="334">
        <v>0</v>
      </c>
    </row>
    <row r="146" spans="2:18" ht="19.05" customHeight="1" x14ac:dyDescent="0.3">
      <c r="B146" s="293" t="s">
        <v>280</v>
      </c>
      <c r="C146" s="38" t="s">
        <v>278</v>
      </c>
      <c r="D146" s="37">
        <v>0</v>
      </c>
      <c r="E146" s="71">
        <v>0</v>
      </c>
      <c r="F146" s="334">
        <v>0</v>
      </c>
    </row>
    <row r="147" spans="2:18" ht="19.05" customHeight="1" x14ac:dyDescent="0.3">
      <c r="B147" s="263" t="s">
        <v>327</v>
      </c>
      <c r="C147" s="18" t="s">
        <v>142</v>
      </c>
      <c r="D147" s="7">
        <f>D148</f>
        <v>2900</v>
      </c>
      <c r="E147" s="7">
        <f t="shared" ref="E147:F147" si="14">E148</f>
        <v>134.64499999999998</v>
      </c>
      <c r="F147" s="264">
        <f t="shared" si="14"/>
        <v>88.738</v>
      </c>
    </row>
    <row r="148" spans="2:18" ht="19.05" customHeight="1" x14ac:dyDescent="0.3">
      <c r="B148" s="277" t="s">
        <v>328</v>
      </c>
      <c r="C148" s="18" t="s">
        <v>143</v>
      </c>
      <c r="D148" s="343">
        <f>D149+D153</f>
        <v>2900</v>
      </c>
      <c r="E148" s="343">
        <f t="shared" ref="E148:F148" si="15">E149+E153</f>
        <v>134.64499999999998</v>
      </c>
      <c r="F148" s="349">
        <f t="shared" si="15"/>
        <v>88.738</v>
      </c>
    </row>
    <row r="149" spans="2:18" ht="17.850000000000001" customHeight="1" x14ac:dyDescent="0.3">
      <c r="B149" s="325" t="s">
        <v>297</v>
      </c>
      <c r="C149" s="326" t="s">
        <v>144</v>
      </c>
      <c r="D149" s="336">
        <f>D150+D151+D152</f>
        <v>2087</v>
      </c>
      <c r="E149" s="336">
        <f>E150+E151+E152</f>
        <v>134.64499999999998</v>
      </c>
      <c r="F149" s="348">
        <f>F150+F151+F152</f>
        <v>88.738</v>
      </c>
      <c r="L149" s="129"/>
    </row>
    <row r="150" spans="2:18" ht="19.05" customHeight="1" x14ac:dyDescent="0.3">
      <c r="B150" s="323" t="s">
        <v>296</v>
      </c>
      <c r="C150" s="324" t="s">
        <v>147</v>
      </c>
      <c r="D150" s="335">
        <v>887</v>
      </c>
      <c r="E150" s="335">
        <v>0</v>
      </c>
      <c r="F150" s="337">
        <v>0</v>
      </c>
      <c r="L150" s="129"/>
    </row>
    <row r="151" spans="2:18" ht="19.05" customHeight="1" x14ac:dyDescent="0.3">
      <c r="B151" s="321" t="s">
        <v>194</v>
      </c>
      <c r="C151" s="12" t="s">
        <v>148</v>
      </c>
      <c r="D151" s="338">
        <v>1100</v>
      </c>
      <c r="E151" s="339">
        <v>88.74</v>
      </c>
      <c r="F151" s="298">
        <v>88.738</v>
      </c>
    </row>
    <row r="152" spans="2:18" ht="19.05" customHeight="1" x14ac:dyDescent="0.3">
      <c r="B152" s="321" t="s">
        <v>149</v>
      </c>
      <c r="C152" s="12" t="s">
        <v>150</v>
      </c>
      <c r="D152" s="338">
        <v>100</v>
      </c>
      <c r="E152" s="339">
        <v>45.905000000000001</v>
      </c>
      <c r="F152" s="298">
        <v>0</v>
      </c>
    </row>
    <row r="153" spans="2:18" ht="23.8" customHeight="1" thickBot="1" x14ac:dyDescent="0.35">
      <c r="B153" s="322" t="s">
        <v>195</v>
      </c>
      <c r="C153" s="318" t="s">
        <v>199</v>
      </c>
      <c r="D153" s="340">
        <v>813</v>
      </c>
      <c r="E153" s="341">
        <v>0</v>
      </c>
      <c r="F153" s="342">
        <v>0</v>
      </c>
    </row>
    <row r="154" spans="2:18" ht="23.8" customHeight="1" thickBot="1" x14ac:dyDescent="0.35">
      <c r="B154" s="391" t="s">
        <v>332</v>
      </c>
      <c r="C154" s="387" t="s">
        <v>224</v>
      </c>
      <c r="D154" s="388"/>
      <c r="E154" s="389"/>
      <c r="F154" s="390"/>
    </row>
    <row r="155" spans="2:18" ht="23.8" customHeight="1" thickBot="1" x14ac:dyDescent="0.35">
      <c r="B155" s="382"/>
      <c r="C155" s="383" t="s">
        <v>333</v>
      </c>
      <c r="D155" s="384"/>
      <c r="E155" s="385"/>
      <c r="F155" s="386"/>
    </row>
    <row r="156" spans="2:18" ht="23.8" customHeight="1" thickBot="1" x14ac:dyDescent="0.35">
      <c r="B156" s="382"/>
      <c r="C156" s="383" t="s">
        <v>334</v>
      </c>
      <c r="D156" s="384"/>
      <c r="E156" s="385"/>
      <c r="F156" s="386">
        <v>-48.655000000000001</v>
      </c>
    </row>
    <row r="157" spans="2:18" ht="23.8" customHeight="1" thickBot="1" x14ac:dyDescent="0.35">
      <c r="B157" s="392" t="s">
        <v>335</v>
      </c>
      <c r="C157" s="314"/>
      <c r="D157" s="315"/>
      <c r="E157" s="316"/>
      <c r="F157" s="317">
        <f>F162+F15</f>
        <v>726787.98199999996</v>
      </c>
      <c r="H157" s="50"/>
    </row>
    <row r="158" spans="2:18" ht="23.8" customHeight="1" x14ac:dyDescent="0.3">
      <c r="B158" s="232"/>
      <c r="C158" s="232"/>
      <c r="D158" s="232"/>
      <c r="E158" s="232"/>
      <c r="F158" s="232"/>
    </row>
    <row r="159" spans="2:18" s="139" customFormat="1" ht="14.25" customHeight="1" thickBot="1" x14ac:dyDescent="0.25">
      <c r="B159" s="148" t="s">
        <v>222</v>
      </c>
      <c r="C159" s="143"/>
      <c r="D159" s="143"/>
      <c r="E159" s="143"/>
      <c r="F159" s="146" t="s">
        <v>196</v>
      </c>
      <c r="G159" s="144"/>
      <c r="H159" s="137"/>
      <c r="I159" s="138"/>
      <c r="L159" s="138"/>
      <c r="M159" s="138"/>
      <c r="N159" s="138"/>
      <c r="O159" s="138"/>
      <c r="P159" s="138"/>
      <c r="Q159" s="138"/>
      <c r="R159" s="138"/>
    </row>
    <row r="160" spans="2:18" s="139" customFormat="1" ht="40.35" customHeight="1" thickBot="1" x14ac:dyDescent="0.25">
      <c r="B160" s="159" t="s">
        <v>223</v>
      </c>
      <c r="C160" s="159" t="s">
        <v>241</v>
      </c>
      <c r="D160" s="4" t="str">
        <f>D8</f>
        <v>BUGET
2023</v>
      </c>
      <c r="E160" s="63" t="str">
        <f>E8</f>
        <v>DESCHIDERI
01.01. - 28.02.2023</v>
      </c>
      <c r="F160" s="233" t="str">
        <f>F8</f>
        <v>PLĂȚI
 01.01. - 28.02.2023</v>
      </c>
      <c r="G160" s="145"/>
      <c r="J160" s="138"/>
      <c r="K160" s="138"/>
      <c r="L160" s="138"/>
      <c r="M160" s="138"/>
      <c r="N160" s="138"/>
      <c r="O160" s="138"/>
      <c r="P160" s="138"/>
    </row>
    <row r="161" spans="2:16" ht="19.05" customHeight="1" thickTop="1" thickBot="1" x14ac:dyDescent="0.35">
      <c r="B161" s="239" t="s">
        <v>200</v>
      </c>
      <c r="C161" s="45" t="s">
        <v>201</v>
      </c>
      <c r="D161" s="46">
        <v>1</v>
      </c>
      <c r="E161" s="64">
        <v>2</v>
      </c>
      <c r="F161" s="234">
        <v>3</v>
      </c>
      <c r="L161" s="129"/>
    </row>
    <row r="162" spans="2:16" s="139" customFormat="1" ht="19.45" customHeight="1" thickBot="1" x14ac:dyDescent="0.25">
      <c r="B162" s="243" t="s">
        <v>225</v>
      </c>
      <c r="C162" s="161" t="s">
        <v>224</v>
      </c>
      <c r="D162" s="191">
        <f>D163</f>
        <v>377812</v>
      </c>
      <c r="E162" s="191">
        <f>E163</f>
        <v>13564.3</v>
      </c>
      <c r="F162" s="235">
        <f>F163</f>
        <v>13398.480999999998</v>
      </c>
      <c r="G162" s="138"/>
      <c r="J162" s="138"/>
      <c r="K162" s="138"/>
      <c r="L162" s="138"/>
      <c r="M162" s="138"/>
      <c r="N162" s="138"/>
      <c r="O162" s="138"/>
      <c r="P162" s="138"/>
    </row>
    <row r="163" spans="2:16" s="139" customFormat="1" ht="24.05" customHeight="1" thickBot="1" x14ac:dyDescent="0.25">
      <c r="B163" s="244" t="s">
        <v>323</v>
      </c>
      <c r="C163" s="140"/>
      <c r="D163" s="193">
        <f>D164+D166+D169+D178+D190</f>
        <v>377812</v>
      </c>
      <c r="E163" s="193">
        <f>E164+E166+E169+E178+E190</f>
        <v>13564.3</v>
      </c>
      <c r="F163" s="193">
        <f t="shared" ref="F163" si="16">F164+F166+F169+F178</f>
        <v>13398.480999999998</v>
      </c>
      <c r="G163" s="138"/>
      <c r="J163" s="138"/>
      <c r="K163" s="138"/>
      <c r="L163" s="138"/>
      <c r="M163" s="138"/>
      <c r="N163" s="138"/>
      <c r="O163" s="138"/>
      <c r="P163" s="138"/>
    </row>
    <row r="164" spans="2:16" s="139" customFormat="1" ht="19.05" customHeight="1" thickTop="1" thickBot="1" x14ac:dyDescent="0.25">
      <c r="B164" s="245" t="s">
        <v>329</v>
      </c>
      <c r="C164" s="313">
        <v>51</v>
      </c>
      <c r="D164" s="198">
        <f>D165</f>
        <v>87000</v>
      </c>
      <c r="E164" s="198">
        <f>E165</f>
        <v>11767.3</v>
      </c>
      <c r="F164" s="236">
        <f>F165</f>
        <v>11767.3</v>
      </c>
      <c r="G164" s="138"/>
      <c r="J164" s="138"/>
      <c r="K164" s="138"/>
      <c r="L164" s="138"/>
      <c r="M164" s="138"/>
      <c r="N164" s="138"/>
      <c r="O164" s="138"/>
      <c r="P164" s="138"/>
    </row>
    <row r="165" spans="2:16" s="139" customFormat="1" ht="21.05" customHeight="1" thickBot="1" x14ac:dyDescent="0.25">
      <c r="B165" s="246" t="s">
        <v>229</v>
      </c>
      <c r="C165" s="26" t="s">
        <v>228</v>
      </c>
      <c r="D165" s="25">
        <v>87000</v>
      </c>
      <c r="E165" s="25">
        <v>11767.3</v>
      </c>
      <c r="F165" s="247">
        <v>11767.3</v>
      </c>
      <c r="G165" s="138"/>
      <c r="J165" s="138"/>
      <c r="K165" s="138"/>
      <c r="L165" s="138"/>
      <c r="M165" s="138"/>
      <c r="N165" s="138"/>
      <c r="O165" s="138"/>
      <c r="P165" s="138"/>
    </row>
    <row r="166" spans="2:16" s="139" customFormat="1" ht="21.05" customHeight="1" thickBot="1" x14ac:dyDescent="0.25">
      <c r="B166" s="306" t="s">
        <v>287</v>
      </c>
      <c r="C166" s="307" t="s">
        <v>230</v>
      </c>
      <c r="D166" s="308">
        <f>D167</f>
        <v>750</v>
      </c>
      <c r="E166" s="308">
        <f t="shared" ref="E166:F166" si="17">E167</f>
        <v>728</v>
      </c>
      <c r="F166" s="309">
        <f t="shared" si="17"/>
        <v>687.78300000000002</v>
      </c>
      <c r="G166" s="138"/>
      <c r="J166" s="138"/>
      <c r="K166" s="138"/>
      <c r="L166" s="138"/>
      <c r="M166" s="138"/>
      <c r="N166" s="138"/>
      <c r="O166" s="138"/>
      <c r="P166" s="138"/>
    </row>
    <row r="167" spans="2:16" s="139" customFormat="1" ht="19.05" customHeight="1" thickBot="1" x14ac:dyDescent="0.25">
      <c r="B167" s="249" t="s">
        <v>261</v>
      </c>
      <c r="C167" s="185" t="s">
        <v>260</v>
      </c>
      <c r="D167" s="200">
        <f>D168</f>
        <v>750</v>
      </c>
      <c r="E167" s="200">
        <f t="shared" ref="E167:F167" si="18">E168</f>
        <v>728</v>
      </c>
      <c r="F167" s="248">
        <f t="shared" si="18"/>
        <v>687.78300000000002</v>
      </c>
      <c r="G167" s="138"/>
      <c r="J167" s="138"/>
      <c r="K167" s="138"/>
      <c r="L167" s="138"/>
      <c r="M167" s="138"/>
      <c r="N167" s="138"/>
      <c r="O167" s="138"/>
      <c r="P167" s="138"/>
    </row>
    <row r="168" spans="2:16" s="139" customFormat="1" ht="19.05" customHeight="1" thickBot="1" x14ac:dyDescent="0.25">
      <c r="B168" s="304" t="s">
        <v>139</v>
      </c>
      <c r="C168" s="189" t="s">
        <v>140</v>
      </c>
      <c r="D168" s="186">
        <v>750</v>
      </c>
      <c r="E168" s="186">
        <v>728</v>
      </c>
      <c r="F168" s="250">
        <v>687.78300000000002</v>
      </c>
      <c r="G168" s="138"/>
      <c r="J168" s="138"/>
      <c r="K168" s="138"/>
      <c r="L168" s="138"/>
      <c r="M168" s="138"/>
      <c r="N168" s="138"/>
      <c r="O168" s="138"/>
      <c r="P168" s="138"/>
    </row>
    <row r="169" spans="2:16" s="139" customFormat="1" ht="27.8" customHeight="1" thickBot="1" x14ac:dyDescent="0.25">
      <c r="B169" s="306" t="s">
        <v>330</v>
      </c>
      <c r="C169" s="310">
        <v>58</v>
      </c>
      <c r="D169" s="311">
        <f>D170+D175</f>
        <v>25193</v>
      </c>
      <c r="E169" s="311">
        <f t="shared" ref="E169:F169" si="19">E170+E175</f>
        <v>452</v>
      </c>
      <c r="F169" s="312">
        <f t="shared" si="19"/>
        <v>385.87300000000005</v>
      </c>
      <c r="G169" s="138"/>
      <c r="J169" s="138"/>
      <c r="K169" s="138"/>
      <c r="L169" s="138"/>
      <c r="M169" s="138"/>
      <c r="N169" s="138"/>
      <c r="O169" s="138"/>
      <c r="P169" s="138"/>
    </row>
    <row r="170" spans="2:16" s="139" customFormat="1" ht="19.05" customHeight="1" x14ac:dyDescent="0.2">
      <c r="B170" s="251" t="s">
        <v>232</v>
      </c>
      <c r="C170" s="303" t="s">
        <v>236</v>
      </c>
      <c r="D170" s="202">
        <f>D171</f>
        <v>22544</v>
      </c>
      <c r="E170" s="202">
        <f>E171</f>
        <v>108</v>
      </c>
      <c r="F170" s="305">
        <f>F171</f>
        <v>97.893000000000001</v>
      </c>
      <c r="G170" s="138"/>
      <c r="J170" s="138"/>
      <c r="K170" s="138"/>
      <c r="L170" s="138"/>
      <c r="M170" s="138"/>
      <c r="N170" s="138"/>
      <c r="O170" s="138"/>
      <c r="P170" s="138"/>
    </row>
    <row r="171" spans="2:16" s="139" customFormat="1" ht="19.05" customHeight="1" x14ac:dyDescent="0.2">
      <c r="B171" s="256" t="s">
        <v>235</v>
      </c>
      <c r="C171" s="155" t="s">
        <v>236</v>
      </c>
      <c r="D171" s="58">
        <f>D172+D173+D174</f>
        <v>22544</v>
      </c>
      <c r="E171" s="58">
        <f>E172+E173+E174</f>
        <v>108</v>
      </c>
      <c r="F171" s="252">
        <f>F172+F173+F174</f>
        <v>97.893000000000001</v>
      </c>
      <c r="G171" s="138"/>
      <c r="J171" s="138"/>
      <c r="K171" s="138"/>
      <c r="L171" s="138"/>
      <c r="M171" s="138"/>
      <c r="N171" s="138"/>
      <c r="O171" s="138"/>
      <c r="P171" s="138"/>
    </row>
    <row r="172" spans="2:16" s="139" customFormat="1" ht="19.05" customHeight="1" x14ac:dyDescent="0.2">
      <c r="B172" s="253" t="s">
        <v>233</v>
      </c>
      <c r="C172" s="156" t="s">
        <v>176</v>
      </c>
      <c r="D172" s="37">
        <v>1363</v>
      </c>
      <c r="E172" s="37">
        <v>16.2</v>
      </c>
      <c r="F172" s="254">
        <v>14.683999999999999</v>
      </c>
      <c r="G172" s="138"/>
      <c r="J172" s="138"/>
      <c r="K172" s="138"/>
      <c r="L172" s="138"/>
      <c r="M172" s="138"/>
      <c r="N172" s="138"/>
      <c r="O172" s="138"/>
      <c r="P172" s="138"/>
    </row>
    <row r="173" spans="2:16" s="139" customFormat="1" ht="19.05" customHeight="1" x14ac:dyDescent="0.2">
      <c r="B173" s="253" t="s">
        <v>234</v>
      </c>
      <c r="C173" s="157" t="s">
        <v>175</v>
      </c>
      <c r="D173" s="37">
        <v>8641</v>
      </c>
      <c r="E173" s="37">
        <v>91.75</v>
      </c>
      <c r="F173" s="254">
        <v>83.209000000000003</v>
      </c>
      <c r="G173" s="138"/>
      <c r="J173" s="138"/>
      <c r="K173" s="138"/>
      <c r="L173" s="138"/>
      <c r="M173" s="138"/>
      <c r="N173" s="138"/>
      <c r="O173" s="138"/>
      <c r="P173" s="138"/>
    </row>
    <row r="174" spans="2:16" s="139" customFormat="1" ht="19.05" customHeight="1" x14ac:dyDescent="0.2">
      <c r="B174" s="255" t="s">
        <v>181</v>
      </c>
      <c r="C174" s="157" t="s">
        <v>177</v>
      </c>
      <c r="D174" s="37">
        <v>12540</v>
      </c>
      <c r="E174" s="37">
        <v>0.05</v>
      </c>
      <c r="F174" s="254">
        <v>0</v>
      </c>
      <c r="G174" s="138"/>
      <c r="J174" s="138"/>
      <c r="K174" s="138"/>
      <c r="L174" s="138"/>
      <c r="M174" s="138"/>
      <c r="N174" s="138"/>
      <c r="O174" s="138"/>
      <c r="P174" s="138"/>
    </row>
    <row r="175" spans="2:16" s="139" customFormat="1" ht="17" customHeight="1" x14ac:dyDescent="0.2">
      <c r="B175" s="257" t="s">
        <v>285</v>
      </c>
      <c r="C175" s="26" t="s">
        <v>238</v>
      </c>
      <c r="D175" s="58">
        <f>D176+D177</f>
        <v>2649</v>
      </c>
      <c r="E175" s="58">
        <f>E176+E177</f>
        <v>344</v>
      </c>
      <c r="F175" s="252">
        <f t="shared" ref="F175" si="20">F176+F177</f>
        <v>287.98</v>
      </c>
      <c r="G175" s="138"/>
      <c r="J175" s="138"/>
      <c r="K175" s="138"/>
      <c r="L175" s="138"/>
      <c r="M175" s="138"/>
      <c r="N175" s="138"/>
      <c r="O175" s="138"/>
      <c r="P175" s="138"/>
    </row>
    <row r="176" spans="2:16" s="139" customFormat="1" ht="19.05" customHeight="1" x14ac:dyDescent="0.2">
      <c r="B176" s="255" t="s">
        <v>233</v>
      </c>
      <c r="C176" s="156" t="s">
        <v>178</v>
      </c>
      <c r="D176" s="37">
        <v>434</v>
      </c>
      <c r="E176" s="37">
        <v>55.094999999999999</v>
      </c>
      <c r="F176" s="254">
        <v>46.122999999999998</v>
      </c>
      <c r="G176" s="138"/>
      <c r="J176" s="138"/>
      <c r="K176" s="138"/>
      <c r="L176" s="138"/>
      <c r="M176" s="138"/>
      <c r="N176" s="138"/>
      <c r="O176" s="138"/>
      <c r="P176" s="138"/>
    </row>
    <row r="177" spans="2:16" s="139" customFormat="1" ht="19.05" customHeight="1" thickBot="1" x14ac:dyDescent="0.25">
      <c r="B177" s="258" t="s">
        <v>240</v>
      </c>
      <c r="C177" s="150" t="s">
        <v>179</v>
      </c>
      <c r="D177" s="207">
        <v>2215</v>
      </c>
      <c r="E177" s="207">
        <v>288.90499999999997</v>
      </c>
      <c r="F177" s="259">
        <v>241.857</v>
      </c>
      <c r="G177" s="138"/>
      <c r="J177" s="138"/>
      <c r="K177" s="138"/>
      <c r="L177" s="138"/>
      <c r="M177" s="138"/>
      <c r="N177" s="138"/>
      <c r="O177" s="138"/>
      <c r="P177" s="138"/>
    </row>
    <row r="178" spans="2:16" ht="34" customHeight="1" x14ac:dyDescent="0.3">
      <c r="B178" s="295" t="s">
        <v>331</v>
      </c>
      <c r="C178" s="33">
        <v>60</v>
      </c>
      <c r="D178" s="56">
        <f>D179+D180+D181+D184+D187</f>
        <v>205607</v>
      </c>
      <c r="E178" s="56">
        <f t="shared" ref="E178:F178" si="21">E179+E180+E181</f>
        <v>617</v>
      </c>
      <c r="F178" s="296">
        <f t="shared" si="21"/>
        <v>557.52499999999998</v>
      </c>
    </row>
    <row r="179" spans="2:16" ht="19.05" customHeight="1" x14ac:dyDescent="0.3">
      <c r="B179" s="297" t="s">
        <v>281</v>
      </c>
      <c r="C179" s="38" t="s">
        <v>291</v>
      </c>
      <c r="D179" s="37">
        <v>12921</v>
      </c>
      <c r="E179" s="71">
        <v>617</v>
      </c>
      <c r="F179" s="334">
        <v>557.52499999999998</v>
      </c>
    </row>
    <row r="180" spans="2:16" ht="19.05" customHeight="1" x14ac:dyDescent="0.3">
      <c r="B180" s="297" t="s">
        <v>280</v>
      </c>
      <c r="C180" s="38" t="s">
        <v>292</v>
      </c>
      <c r="D180" s="37">
        <v>2455</v>
      </c>
      <c r="E180" s="71">
        <v>0</v>
      </c>
      <c r="F180" s="334">
        <v>0</v>
      </c>
    </row>
    <row r="181" spans="2:16" ht="27.95" customHeight="1" x14ac:dyDescent="0.3">
      <c r="B181" s="330" t="s">
        <v>283</v>
      </c>
      <c r="C181" s="331" t="s">
        <v>293</v>
      </c>
      <c r="D181" s="332">
        <f>D182+D183</f>
        <v>118524</v>
      </c>
      <c r="E181" s="332">
        <f t="shared" ref="E181" si="22">E182+E183</f>
        <v>0</v>
      </c>
      <c r="F181" s="333">
        <f t="shared" ref="F181" si="23">F182+F183</f>
        <v>0</v>
      </c>
    </row>
    <row r="182" spans="2:16" ht="19.05" customHeight="1" x14ac:dyDescent="0.3">
      <c r="B182" s="297" t="s">
        <v>281</v>
      </c>
      <c r="C182" s="38" t="s">
        <v>294</v>
      </c>
      <c r="D182" s="37">
        <v>99600</v>
      </c>
      <c r="E182" s="71"/>
      <c r="F182" s="334"/>
    </row>
    <row r="183" spans="2:16" ht="19.05" customHeight="1" x14ac:dyDescent="0.3">
      <c r="B183" s="297" t="s">
        <v>280</v>
      </c>
      <c r="C183" s="38" t="s">
        <v>295</v>
      </c>
      <c r="D183" s="37">
        <v>18924</v>
      </c>
      <c r="E183" s="71"/>
      <c r="F183" s="334"/>
    </row>
    <row r="184" spans="2:16" ht="27.95" customHeight="1" x14ac:dyDescent="0.3">
      <c r="B184" s="330" t="s">
        <v>283</v>
      </c>
      <c r="C184" s="331">
        <v>60.05</v>
      </c>
      <c r="D184" s="332">
        <f>D185+D186</f>
        <v>43854</v>
      </c>
      <c r="E184" s="332">
        <f t="shared" ref="E184:F184" si="24">E185+E186</f>
        <v>0</v>
      </c>
      <c r="F184" s="333">
        <f t="shared" si="24"/>
        <v>0</v>
      </c>
    </row>
    <row r="185" spans="2:16" ht="19.05" customHeight="1" x14ac:dyDescent="0.3">
      <c r="B185" s="297" t="s">
        <v>281</v>
      </c>
      <c r="C185" s="38" t="s">
        <v>316</v>
      </c>
      <c r="D185" s="37">
        <v>36852</v>
      </c>
      <c r="E185" s="71"/>
      <c r="F185" s="334"/>
    </row>
    <row r="186" spans="2:16" ht="19.05" customHeight="1" x14ac:dyDescent="0.3">
      <c r="B186" s="297" t="s">
        <v>280</v>
      </c>
      <c r="C186" s="38" t="s">
        <v>317</v>
      </c>
      <c r="D186" s="37">
        <v>7002</v>
      </c>
      <c r="E186" s="71"/>
      <c r="F186" s="334"/>
    </row>
    <row r="187" spans="2:16" ht="27.95" customHeight="1" x14ac:dyDescent="0.3">
      <c r="B187" s="330" t="s">
        <v>283</v>
      </c>
      <c r="C187" s="331">
        <v>60.08</v>
      </c>
      <c r="D187" s="332">
        <f>D188+D189</f>
        <v>27853</v>
      </c>
      <c r="E187" s="332">
        <f t="shared" ref="E187:F187" si="25">E188+E189</f>
        <v>0</v>
      </c>
      <c r="F187" s="333">
        <f t="shared" si="25"/>
        <v>0</v>
      </c>
    </row>
    <row r="188" spans="2:16" ht="19.05" customHeight="1" x14ac:dyDescent="0.3">
      <c r="B188" s="297" t="s">
        <v>281</v>
      </c>
      <c r="C188" s="38" t="s">
        <v>318</v>
      </c>
      <c r="D188" s="37">
        <v>23406</v>
      </c>
      <c r="E188" s="71"/>
      <c r="F188" s="334"/>
    </row>
    <row r="189" spans="2:16" ht="19.05" customHeight="1" x14ac:dyDescent="0.3">
      <c r="B189" s="297" t="s">
        <v>280</v>
      </c>
      <c r="C189" s="38" t="s">
        <v>319</v>
      </c>
      <c r="D189" s="37">
        <v>4447</v>
      </c>
      <c r="E189" s="71"/>
      <c r="F189" s="334"/>
    </row>
    <row r="190" spans="2:16" ht="29.95" customHeight="1" x14ac:dyDescent="0.3">
      <c r="B190" s="295" t="s">
        <v>326</v>
      </c>
      <c r="C190" s="33">
        <v>61</v>
      </c>
      <c r="D190" s="56">
        <f>D191+D194</f>
        <v>59262</v>
      </c>
      <c r="E190" s="56">
        <f t="shared" ref="E190:F190" si="26">E191+E192+E193+E196+E199</f>
        <v>0</v>
      </c>
      <c r="F190" s="296">
        <f t="shared" si="26"/>
        <v>0</v>
      </c>
    </row>
    <row r="191" spans="2:16" ht="27.95" customHeight="1" x14ac:dyDescent="0.3">
      <c r="B191" s="375" t="s">
        <v>283</v>
      </c>
      <c r="C191" s="154" t="s">
        <v>271</v>
      </c>
      <c r="D191" s="202">
        <f>D192+D193</f>
        <v>11852</v>
      </c>
      <c r="E191" s="202">
        <f t="shared" ref="E191:F191" si="27">E192+E193</f>
        <v>0</v>
      </c>
      <c r="F191" s="305">
        <f t="shared" si="27"/>
        <v>0</v>
      </c>
    </row>
    <row r="192" spans="2:16" ht="19.05" customHeight="1" x14ac:dyDescent="0.3">
      <c r="B192" s="293" t="s">
        <v>281</v>
      </c>
      <c r="C192" s="38" t="s">
        <v>272</v>
      </c>
      <c r="D192" s="37">
        <v>9960</v>
      </c>
      <c r="E192" s="71"/>
      <c r="F192" s="334"/>
    </row>
    <row r="193" spans="2:16" ht="19.05" customHeight="1" x14ac:dyDescent="0.3">
      <c r="B193" s="293" t="s">
        <v>280</v>
      </c>
      <c r="C193" s="38" t="s">
        <v>273</v>
      </c>
      <c r="D193" s="37">
        <v>1892</v>
      </c>
      <c r="E193" s="71"/>
      <c r="F193" s="334"/>
    </row>
    <row r="194" spans="2:16" ht="16" customHeight="1" x14ac:dyDescent="0.3">
      <c r="B194" s="297" t="s">
        <v>282</v>
      </c>
      <c r="C194" s="164" t="s">
        <v>276</v>
      </c>
      <c r="D194" s="58">
        <f>D195+D196</f>
        <v>47410</v>
      </c>
      <c r="E194" s="58">
        <f>E195+E196</f>
        <v>0</v>
      </c>
      <c r="F194" s="252">
        <f t="shared" ref="F194" si="28">F195+F196</f>
        <v>0</v>
      </c>
    </row>
    <row r="195" spans="2:16" ht="19.05" customHeight="1" x14ac:dyDescent="0.3">
      <c r="B195" s="293" t="s">
        <v>281</v>
      </c>
      <c r="C195" s="38" t="s">
        <v>277</v>
      </c>
      <c r="D195" s="37">
        <v>39840</v>
      </c>
      <c r="E195" s="71"/>
      <c r="F195" s="334"/>
    </row>
    <row r="196" spans="2:16" ht="19.05" customHeight="1" thickBot="1" x14ac:dyDescent="0.35">
      <c r="B196" s="376" t="s">
        <v>280</v>
      </c>
      <c r="C196" s="359" t="s">
        <v>278</v>
      </c>
      <c r="D196" s="360">
        <v>7570</v>
      </c>
      <c r="E196" s="361"/>
      <c r="F196" s="362"/>
    </row>
    <row r="197" spans="2:16" ht="16" customHeight="1" x14ac:dyDescent="0.3">
      <c r="B197" s="354"/>
      <c r="C197" s="355"/>
      <c r="D197" s="356"/>
      <c r="E197" s="356"/>
      <c r="F197" s="357"/>
    </row>
    <row r="198" spans="2:16" ht="16" customHeight="1" x14ac:dyDescent="0.3">
      <c r="B198" s="354"/>
      <c r="C198" s="355"/>
      <c r="D198" s="356"/>
      <c r="E198" s="356"/>
      <c r="F198" s="357"/>
    </row>
    <row r="200" spans="2:16" ht="15" thickBot="1" x14ac:dyDescent="0.35">
      <c r="B200" s="181" t="s">
        <v>258</v>
      </c>
      <c r="F200" t="s">
        <v>254</v>
      </c>
    </row>
    <row r="201" spans="2:16" s="139" customFormat="1" ht="43.2" customHeight="1" thickBot="1" x14ac:dyDescent="0.25">
      <c r="B201" s="371" t="s">
        <v>223</v>
      </c>
      <c r="C201" s="159" t="s">
        <v>241</v>
      </c>
      <c r="D201" s="4" t="str">
        <f>D8</f>
        <v>BUGET
2023</v>
      </c>
      <c r="E201" s="4" t="str">
        <f>E8</f>
        <v>DESCHIDERI
01.01. - 28.02.2023</v>
      </c>
      <c r="F201" s="233" t="str">
        <f>F8</f>
        <v>PLĂȚI
 01.01. - 28.02.2023</v>
      </c>
      <c r="G201" s="145"/>
      <c r="J201" s="138"/>
      <c r="K201" s="138"/>
      <c r="L201" s="138"/>
      <c r="M201" s="138"/>
      <c r="N201" s="138"/>
      <c r="O201" s="138"/>
      <c r="P201" s="138"/>
    </row>
    <row r="202" spans="2:16" ht="17.3" customHeight="1" thickTop="1" thickBot="1" x14ac:dyDescent="0.35">
      <c r="B202" s="239" t="s">
        <v>200</v>
      </c>
      <c r="C202" s="45" t="s">
        <v>201</v>
      </c>
      <c r="D202" s="46">
        <v>1</v>
      </c>
      <c r="E202" s="64">
        <v>2</v>
      </c>
      <c r="F202" s="234">
        <v>3</v>
      </c>
      <c r="L202" s="129"/>
    </row>
    <row r="203" spans="2:16" s="139" customFormat="1" ht="34" customHeight="1" thickBot="1" x14ac:dyDescent="0.25">
      <c r="B203" s="372" t="s">
        <v>321</v>
      </c>
      <c r="C203" s="161" t="s">
        <v>255</v>
      </c>
      <c r="D203" s="191">
        <f>D204</f>
        <v>2903</v>
      </c>
      <c r="E203" s="191">
        <f t="shared" ref="E203:F203" si="29">E204</f>
        <v>100</v>
      </c>
      <c r="F203" s="235">
        <f t="shared" si="29"/>
        <v>3352</v>
      </c>
      <c r="G203" s="138"/>
      <c r="J203" s="138"/>
      <c r="K203" s="138"/>
      <c r="L203" s="138"/>
      <c r="M203" s="138"/>
      <c r="N203" s="138"/>
      <c r="O203" s="138"/>
      <c r="P203" s="138"/>
    </row>
    <row r="204" spans="2:16" s="358" customFormat="1" ht="19.600000000000001" customHeight="1" thickBot="1" x14ac:dyDescent="0.25">
      <c r="B204" s="373" t="s">
        <v>320</v>
      </c>
      <c r="C204" s="152">
        <v>55</v>
      </c>
      <c r="D204" s="195">
        <f>D205</f>
        <v>2903</v>
      </c>
      <c r="E204" s="195">
        <f>E205</f>
        <v>100</v>
      </c>
      <c r="F204" s="248">
        <f>F205</f>
        <v>3352</v>
      </c>
      <c r="G204" s="145"/>
      <c r="J204" s="145"/>
      <c r="K204" s="145"/>
      <c r="L204" s="145"/>
      <c r="M204" s="145"/>
      <c r="N204" s="145"/>
      <c r="O204" s="145"/>
      <c r="P204" s="145"/>
    </row>
    <row r="205" spans="2:16" s="139" customFormat="1" ht="20.75" customHeight="1" thickBot="1" x14ac:dyDescent="0.25">
      <c r="B205" s="374" t="s">
        <v>322</v>
      </c>
      <c r="C205" s="211" t="s">
        <v>257</v>
      </c>
      <c r="D205" s="212">
        <v>2903</v>
      </c>
      <c r="E205" s="212">
        <v>100</v>
      </c>
      <c r="F205" s="299">
        <v>3352</v>
      </c>
      <c r="G205" s="138"/>
      <c r="J205" s="138"/>
      <c r="K205" s="138"/>
      <c r="L205" s="138"/>
      <c r="M205" s="138"/>
      <c r="N205" s="138"/>
      <c r="O205" s="138"/>
      <c r="P205" s="138"/>
    </row>
  </sheetData>
  <mergeCells count="2">
    <mergeCell ref="B5:F5"/>
    <mergeCell ref="B6:F6"/>
  </mergeCells>
  <pageMargins left="0.11811023622047245" right="0.11811023622047245" top="0.35433070866141736" bottom="0.35433070866141736" header="0.19685039370078741" footer="0.11811023622047245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89"/>
  <sheetViews>
    <sheetView workbookViewId="0">
      <selection activeCell="M10" sqref="M10"/>
    </sheetView>
  </sheetViews>
  <sheetFormatPr defaultRowHeight="14.4" x14ac:dyDescent="0.3"/>
  <cols>
    <col min="1" max="1" width="2.09765625" customWidth="1"/>
    <col min="2" max="2" width="60.09765625" customWidth="1"/>
    <col min="3" max="3" width="11.296875" customWidth="1"/>
    <col min="4" max="4" width="11" customWidth="1"/>
    <col min="5" max="5" width="11.59765625" customWidth="1"/>
    <col min="6" max="6" width="12" customWidth="1"/>
    <col min="7" max="7" width="9.3984375" customWidth="1"/>
    <col min="12" max="12" width="12.3984375" bestFit="1" customWidth="1"/>
  </cols>
  <sheetData>
    <row r="3" spans="2:12" ht="17.850000000000001" x14ac:dyDescent="0.35">
      <c r="B3" s="51" t="s">
        <v>221</v>
      </c>
    </row>
    <row r="4" spans="2:12" ht="21.9" customHeight="1" x14ac:dyDescent="0.3"/>
    <row r="5" spans="2:12" ht="23.2" customHeight="1" x14ac:dyDescent="0.3">
      <c r="B5" s="379"/>
      <c r="C5" s="379"/>
      <c r="D5" s="379"/>
      <c r="E5" s="379"/>
      <c r="F5" s="379"/>
    </row>
    <row r="6" spans="2:12" ht="36.75" customHeight="1" x14ac:dyDescent="0.3">
      <c r="B6" s="380" t="s">
        <v>263</v>
      </c>
      <c r="C6" s="381"/>
      <c r="D6" s="381"/>
      <c r="E6" s="381"/>
      <c r="F6" s="381"/>
    </row>
    <row r="7" spans="2:12" ht="21.75" customHeight="1" thickBot="1" x14ac:dyDescent="0.35">
      <c r="B7" s="2"/>
      <c r="C7" s="3"/>
      <c r="F7" s="131" t="s">
        <v>196</v>
      </c>
    </row>
    <row r="8" spans="2:12" ht="45.8" customHeight="1" thickBot="1" x14ac:dyDescent="0.35">
      <c r="B8" s="103" t="s">
        <v>1</v>
      </c>
      <c r="C8" s="44" t="s">
        <v>2</v>
      </c>
      <c r="D8" s="4" t="s">
        <v>262</v>
      </c>
      <c r="E8" s="63" t="s">
        <v>264</v>
      </c>
      <c r="F8" s="78" t="s">
        <v>265</v>
      </c>
    </row>
    <row r="9" spans="2:12" ht="17.3" customHeight="1" thickTop="1" thickBot="1" x14ac:dyDescent="0.35">
      <c r="B9" s="104" t="s">
        <v>200</v>
      </c>
      <c r="C9" s="45" t="s">
        <v>201</v>
      </c>
      <c r="D9" s="46">
        <v>1</v>
      </c>
      <c r="E9" s="64">
        <v>2</v>
      </c>
      <c r="F9" s="162">
        <v>3</v>
      </c>
      <c r="L9" s="129"/>
    </row>
    <row r="10" spans="2:12" ht="27.8" customHeight="1" thickBot="1" x14ac:dyDescent="0.35">
      <c r="B10" s="130" t="s">
        <v>3</v>
      </c>
      <c r="C10" s="168" t="s">
        <v>253</v>
      </c>
      <c r="D10" s="132">
        <f>D15+D155</f>
        <v>1783736</v>
      </c>
      <c r="E10" s="132">
        <f>E15+E155</f>
        <v>555339.92599999998</v>
      </c>
      <c r="F10" s="133">
        <f>F15+F155</f>
        <v>516039.69799999997</v>
      </c>
    </row>
    <row r="11" spans="2:12" ht="21.75" customHeight="1" thickTop="1" x14ac:dyDescent="0.3">
      <c r="B11" s="1"/>
      <c r="C11" s="3"/>
      <c r="F11" s="36"/>
    </row>
    <row r="12" spans="2:12" ht="21.75" customHeight="1" thickBot="1" x14ac:dyDescent="0.35">
      <c r="B12" s="49" t="s">
        <v>0</v>
      </c>
      <c r="C12" s="3"/>
      <c r="F12" s="36" t="s">
        <v>196</v>
      </c>
    </row>
    <row r="13" spans="2:12" ht="45.8" customHeight="1" thickBot="1" x14ac:dyDescent="0.35">
      <c r="B13" s="103" t="s">
        <v>1</v>
      </c>
      <c r="C13" s="44" t="s">
        <v>2</v>
      </c>
      <c r="D13" s="4" t="str">
        <f>D8</f>
        <v>BUGET
2022</v>
      </c>
      <c r="E13" s="63" t="str">
        <f>E8</f>
        <v>DESCHIDERI
01.01. - 30.04.2022</v>
      </c>
      <c r="F13" s="78" t="str">
        <f>F8</f>
        <v>PLĂȚI
 01.01. - 30.04.2022</v>
      </c>
    </row>
    <row r="14" spans="2:12" ht="17.3" customHeight="1" thickTop="1" thickBot="1" x14ac:dyDescent="0.35">
      <c r="B14" s="104" t="s">
        <v>200</v>
      </c>
      <c r="C14" s="45" t="s">
        <v>201</v>
      </c>
      <c r="D14" s="46">
        <v>1</v>
      </c>
      <c r="E14" s="64">
        <v>2</v>
      </c>
      <c r="F14" s="79">
        <v>3</v>
      </c>
      <c r="L14" s="129"/>
    </row>
    <row r="15" spans="2:12" ht="20.3" customHeight="1" x14ac:dyDescent="0.3">
      <c r="B15" s="105" t="s">
        <v>3</v>
      </c>
      <c r="C15" s="47" t="s">
        <v>4</v>
      </c>
      <c r="D15" s="48">
        <f>D16+D139</f>
        <v>1637831</v>
      </c>
      <c r="E15" s="48">
        <f>E16+E139</f>
        <v>534131.09600000002</v>
      </c>
      <c r="F15" s="216">
        <f>F16+F139</f>
        <v>500904.16499999998</v>
      </c>
      <c r="I15" s="50"/>
    </row>
    <row r="16" spans="2:12" ht="21.9" customHeight="1" x14ac:dyDescent="0.3">
      <c r="B16" s="106" t="s">
        <v>5</v>
      </c>
      <c r="C16" s="5" t="s">
        <v>6</v>
      </c>
      <c r="D16" s="6">
        <f>D17+D47+D90+D111+D136</f>
        <v>1634091</v>
      </c>
      <c r="E16" s="6">
        <f>E17+E47+E90+E111+E136</f>
        <v>533756.09600000002</v>
      </c>
      <c r="F16" s="6">
        <f>F17+F47+F90+F111+F136</f>
        <v>500568.32199999999</v>
      </c>
      <c r="I16" s="50"/>
    </row>
    <row r="17" spans="2:6" ht="21.9" customHeight="1" x14ac:dyDescent="0.3">
      <c r="B17" s="107" t="s">
        <v>7</v>
      </c>
      <c r="C17" s="31">
        <v>10</v>
      </c>
      <c r="D17" s="7">
        <f>D18+D36+D39</f>
        <v>23371</v>
      </c>
      <c r="E17" s="7">
        <f>E18+E36+E39</f>
        <v>9266</v>
      </c>
      <c r="F17" s="81">
        <f>F18+F36+F39</f>
        <v>8662.0399999999991</v>
      </c>
    </row>
    <row r="18" spans="2:6" ht="20.3" customHeight="1" x14ac:dyDescent="0.3">
      <c r="B18" s="108" t="s">
        <v>187</v>
      </c>
      <c r="C18" s="8">
        <v>10.01</v>
      </c>
      <c r="D18" s="9">
        <f>D19+D23+D24+D28+D31+D33+D35+D34+D32</f>
        <v>22127</v>
      </c>
      <c r="E18" s="9">
        <f>E19+E20++E21+E22+E23+E24+E25+E26+E27+E28+E29+E30+E31+E32+E33+E35+E34</f>
        <v>9031</v>
      </c>
      <c r="F18" s="82">
        <f>F19+F20++F21+F22+F23+F24+F25+F26+F27+F28+F29+F30+F31+F32+F33+F35+F34</f>
        <v>8457.6589999999997</v>
      </c>
    </row>
    <row r="19" spans="2:6" ht="16" customHeight="1" x14ac:dyDescent="0.3">
      <c r="B19" s="109" t="s">
        <v>8</v>
      </c>
      <c r="C19" s="10" t="s">
        <v>9</v>
      </c>
      <c r="D19" s="11">
        <v>19000</v>
      </c>
      <c r="E19" s="65">
        <v>7900</v>
      </c>
      <c r="F19" s="83">
        <v>7464.7129999999997</v>
      </c>
    </row>
    <row r="20" spans="2:6" ht="16" hidden="1" customHeight="1" x14ac:dyDescent="0.3">
      <c r="B20" s="109" t="s">
        <v>10</v>
      </c>
      <c r="C20" s="10" t="s">
        <v>11</v>
      </c>
      <c r="D20" s="11">
        <v>0</v>
      </c>
      <c r="E20" s="65">
        <v>0</v>
      </c>
      <c r="F20" s="83">
        <v>0</v>
      </c>
    </row>
    <row r="21" spans="2:6" ht="16" hidden="1" customHeight="1" x14ac:dyDescent="0.3">
      <c r="B21" s="109" t="s">
        <v>12</v>
      </c>
      <c r="C21" s="10" t="s">
        <v>13</v>
      </c>
      <c r="D21" s="11">
        <v>0</v>
      </c>
      <c r="E21" s="65">
        <v>0</v>
      </c>
      <c r="F21" s="83">
        <v>0</v>
      </c>
    </row>
    <row r="22" spans="2:6" ht="16" hidden="1" customHeight="1" x14ac:dyDescent="0.3">
      <c r="B22" s="109" t="s">
        <v>14</v>
      </c>
      <c r="C22" s="10" t="s">
        <v>15</v>
      </c>
      <c r="D22" s="11">
        <v>0</v>
      </c>
      <c r="E22" s="65">
        <v>0</v>
      </c>
      <c r="F22" s="83">
        <v>0</v>
      </c>
    </row>
    <row r="23" spans="2:6" ht="16" customHeight="1" x14ac:dyDescent="0.3">
      <c r="B23" s="109" t="s">
        <v>16</v>
      </c>
      <c r="C23" s="10" t="s">
        <v>17</v>
      </c>
      <c r="D23" s="11">
        <v>2000</v>
      </c>
      <c r="E23" s="65">
        <v>741</v>
      </c>
      <c r="F23" s="83">
        <v>669.37099999999998</v>
      </c>
    </row>
    <row r="24" spans="2:6" ht="16" customHeight="1" x14ac:dyDescent="0.3">
      <c r="B24" s="109" t="s">
        <v>18</v>
      </c>
      <c r="C24" s="10" t="s">
        <v>19</v>
      </c>
      <c r="D24" s="11">
        <v>140</v>
      </c>
      <c r="E24" s="65">
        <v>50</v>
      </c>
      <c r="F24" s="83">
        <v>38.048999999999999</v>
      </c>
    </row>
    <row r="25" spans="2:6" ht="16" hidden="1" customHeight="1" x14ac:dyDescent="0.3">
      <c r="B25" s="109" t="s">
        <v>20</v>
      </c>
      <c r="C25" s="10" t="s">
        <v>21</v>
      </c>
      <c r="D25" s="11">
        <v>0</v>
      </c>
      <c r="E25" s="65">
        <v>0</v>
      </c>
      <c r="F25" s="83">
        <v>0</v>
      </c>
    </row>
    <row r="26" spans="2:6" ht="16" hidden="1" customHeight="1" x14ac:dyDescent="0.3">
      <c r="B26" s="109" t="s">
        <v>22</v>
      </c>
      <c r="C26" s="10" t="s">
        <v>23</v>
      </c>
      <c r="D26" s="11">
        <v>0</v>
      </c>
      <c r="E26" s="65">
        <v>0</v>
      </c>
      <c r="F26" s="83">
        <v>0</v>
      </c>
    </row>
    <row r="27" spans="2:6" ht="16" hidden="1" customHeight="1" x14ac:dyDescent="0.3">
      <c r="B27" s="109" t="s">
        <v>24</v>
      </c>
      <c r="C27" s="10" t="s">
        <v>25</v>
      </c>
      <c r="D27" s="11">
        <v>0</v>
      </c>
      <c r="E27" s="65">
        <v>0</v>
      </c>
      <c r="F27" s="83">
        <v>0</v>
      </c>
    </row>
    <row r="28" spans="2:6" ht="16" customHeight="1" x14ac:dyDescent="0.3">
      <c r="B28" s="109" t="s">
        <v>26</v>
      </c>
      <c r="C28" s="10" t="s">
        <v>27</v>
      </c>
      <c r="D28" s="11">
        <v>0</v>
      </c>
      <c r="E28" s="65">
        <v>0</v>
      </c>
      <c r="F28" s="83">
        <v>0</v>
      </c>
    </row>
    <row r="29" spans="2:6" ht="16" hidden="1" customHeight="1" x14ac:dyDescent="0.3">
      <c r="B29" s="109" t="s">
        <v>28</v>
      </c>
      <c r="C29" s="10" t="s">
        <v>29</v>
      </c>
      <c r="D29" s="11">
        <v>0</v>
      </c>
      <c r="E29" s="65">
        <v>0</v>
      </c>
      <c r="F29" s="83">
        <v>0</v>
      </c>
    </row>
    <row r="30" spans="2:6" ht="16" hidden="1" customHeight="1" x14ac:dyDescent="0.3">
      <c r="B30" s="109" t="s">
        <v>30</v>
      </c>
      <c r="C30" s="10" t="s">
        <v>31</v>
      </c>
      <c r="D30" s="11">
        <v>0</v>
      </c>
      <c r="E30" s="65">
        <v>0</v>
      </c>
      <c r="F30" s="83">
        <v>0</v>
      </c>
    </row>
    <row r="31" spans="2:6" ht="16" customHeight="1" x14ac:dyDescent="0.3">
      <c r="B31" s="109" t="s">
        <v>32</v>
      </c>
      <c r="C31" s="10" t="s">
        <v>33</v>
      </c>
      <c r="D31" s="11">
        <v>40</v>
      </c>
      <c r="E31" s="65">
        <v>20</v>
      </c>
      <c r="F31" s="84">
        <v>9.3040000000000003</v>
      </c>
    </row>
    <row r="32" spans="2:6" ht="16" customHeight="1" x14ac:dyDescent="0.3">
      <c r="B32" s="109" t="s">
        <v>34</v>
      </c>
      <c r="C32" s="10" t="s">
        <v>35</v>
      </c>
      <c r="D32" s="11">
        <v>9</v>
      </c>
      <c r="E32" s="65">
        <v>5</v>
      </c>
      <c r="F32" s="83">
        <v>0</v>
      </c>
    </row>
    <row r="33" spans="2:6" ht="16" customHeight="1" x14ac:dyDescent="0.3">
      <c r="B33" s="109" t="s">
        <v>36</v>
      </c>
      <c r="C33" s="10" t="s">
        <v>37</v>
      </c>
      <c r="D33" s="11">
        <v>17</v>
      </c>
      <c r="E33" s="65">
        <v>0</v>
      </c>
      <c r="F33" s="83">
        <v>0</v>
      </c>
    </row>
    <row r="34" spans="2:6" ht="16" customHeight="1" x14ac:dyDescent="0.3">
      <c r="B34" s="109" t="s">
        <v>215</v>
      </c>
      <c r="C34" s="10" t="s">
        <v>216</v>
      </c>
      <c r="D34" s="11">
        <v>550</v>
      </c>
      <c r="E34" s="65">
        <v>255</v>
      </c>
      <c r="F34" s="83">
        <v>239.928</v>
      </c>
    </row>
    <row r="35" spans="2:6" ht="16" customHeight="1" x14ac:dyDescent="0.3">
      <c r="B35" s="109" t="s">
        <v>38</v>
      </c>
      <c r="C35" s="10" t="s">
        <v>39</v>
      </c>
      <c r="D35" s="11">
        <v>371</v>
      </c>
      <c r="E35" s="65">
        <v>60</v>
      </c>
      <c r="F35" s="83">
        <v>36.293999999999997</v>
      </c>
    </row>
    <row r="36" spans="2:6" ht="16" customHeight="1" x14ac:dyDescent="0.3">
      <c r="B36" s="108" t="s">
        <v>188</v>
      </c>
      <c r="C36" s="8" t="s">
        <v>40</v>
      </c>
      <c r="D36" s="9">
        <f>D37+D38</f>
        <v>504</v>
      </c>
      <c r="E36" s="9">
        <f t="shared" ref="E36:F36" si="0">E37+E38</f>
        <v>25</v>
      </c>
      <c r="F36" s="82">
        <f t="shared" si="0"/>
        <v>15.943</v>
      </c>
    </row>
    <row r="37" spans="2:6" ht="16" customHeight="1" x14ac:dyDescent="0.3">
      <c r="B37" s="109" t="s">
        <v>41</v>
      </c>
      <c r="C37" s="12" t="s">
        <v>42</v>
      </c>
      <c r="D37" s="11">
        <v>60</v>
      </c>
      <c r="E37" s="65">
        <v>24</v>
      </c>
      <c r="F37" s="83">
        <v>15.243</v>
      </c>
    </row>
    <row r="38" spans="2:6" ht="16" customHeight="1" x14ac:dyDescent="0.3">
      <c r="B38" s="109" t="s">
        <v>206</v>
      </c>
      <c r="C38" s="12" t="s">
        <v>205</v>
      </c>
      <c r="D38" s="11">
        <v>444</v>
      </c>
      <c r="E38" s="65">
        <v>1</v>
      </c>
      <c r="F38" s="83">
        <v>0.7</v>
      </c>
    </row>
    <row r="39" spans="2:6" ht="16" customHeight="1" x14ac:dyDescent="0.3">
      <c r="B39" s="108" t="s">
        <v>189</v>
      </c>
      <c r="C39" s="8" t="s">
        <v>43</v>
      </c>
      <c r="D39" s="9">
        <f>D40+D41+D42+D43+D44+D45+D46</f>
        <v>740</v>
      </c>
      <c r="E39" s="9">
        <f>E40+E41+E42+E43+E44+E45+E46</f>
        <v>210</v>
      </c>
      <c r="F39" s="82">
        <f>F40+F41+F42+F43+F44+F45+F46</f>
        <v>188.43799999999999</v>
      </c>
    </row>
    <row r="40" spans="2:6" ht="16" hidden="1" customHeight="1" x14ac:dyDescent="0.3">
      <c r="B40" s="109" t="s">
        <v>44</v>
      </c>
      <c r="C40" s="10" t="s">
        <v>45</v>
      </c>
      <c r="D40" s="11">
        <v>0</v>
      </c>
      <c r="E40" s="65">
        <v>0</v>
      </c>
      <c r="F40" s="83">
        <v>0</v>
      </c>
    </row>
    <row r="41" spans="2:6" ht="16" hidden="1" customHeight="1" x14ac:dyDescent="0.3">
      <c r="B41" s="109" t="s">
        <v>46</v>
      </c>
      <c r="C41" s="10" t="s">
        <v>47</v>
      </c>
      <c r="D41" s="11">
        <v>0</v>
      </c>
      <c r="E41" s="65">
        <v>0</v>
      </c>
      <c r="F41" s="83">
        <v>0</v>
      </c>
    </row>
    <row r="42" spans="2:6" ht="16" hidden="1" customHeight="1" x14ac:dyDescent="0.3">
      <c r="B42" s="109" t="s">
        <v>48</v>
      </c>
      <c r="C42" s="10" t="s">
        <v>49</v>
      </c>
      <c r="D42" s="11">
        <v>0</v>
      </c>
      <c r="E42" s="65">
        <v>0</v>
      </c>
      <c r="F42" s="83">
        <v>0</v>
      </c>
    </row>
    <row r="43" spans="2:6" ht="16" hidden="1" customHeight="1" x14ac:dyDescent="0.3">
      <c r="B43" s="109" t="s">
        <v>50</v>
      </c>
      <c r="C43" s="12" t="s">
        <v>51</v>
      </c>
      <c r="D43" s="11">
        <v>0</v>
      </c>
      <c r="E43" s="65">
        <v>0</v>
      </c>
      <c r="F43" s="83">
        <v>0</v>
      </c>
    </row>
    <row r="44" spans="2:6" ht="16" hidden="1" customHeight="1" x14ac:dyDescent="0.3">
      <c r="B44" s="109" t="s">
        <v>52</v>
      </c>
      <c r="C44" s="10" t="s">
        <v>53</v>
      </c>
      <c r="D44" s="11">
        <v>0</v>
      </c>
      <c r="E44" s="65">
        <v>0</v>
      </c>
      <c r="F44" s="83">
        <v>0</v>
      </c>
    </row>
    <row r="45" spans="2:6" ht="16" customHeight="1" x14ac:dyDescent="0.3">
      <c r="B45" s="109" t="s">
        <v>210</v>
      </c>
      <c r="C45" s="10" t="s">
        <v>208</v>
      </c>
      <c r="D45" s="11">
        <v>740</v>
      </c>
      <c r="E45" s="65">
        <v>210</v>
      </c>
      <c r="F45" s="83">
        <v>188.43799999999999</v>
      </c>
    </row>
    <row r="46" spans="2:6" ht="16" hidden="1" customHeight="1" x14ac:dyDescent="0.3">
      <c r="B46" s="109" t="s">
        <v>207</v>
      </c>
      <c r="C46" s="10" t="s">
        <v>209</v>
      </c>
      <c r="D46" s="11">
        <v>0</v>
      </c>
      <c r="E46" s="65">
        <v>0</v>
      </c>
      <c r="F46" s="83">
        <v>0</v>
      </c>
    </row>
    <row r="47" spans="2:6" ht="21.9" customHeight="1" x14ac:dyDescent="0.3">
      <c r="B47" s="107" t="s">
        <v>190</v>
      </c>
      <c r="C47" s="32" t="s">
        <v>54</v>
      </c>
      <c r="D47" s="7">
        <f>D48+D59+D60+D63+D67+D70+D71+D72+D73+D74+D75+D76</f>
        <v>10563</v>
      </c>
      <c r="E47" s="7">
        <f>E48+E59+E60+E63+E67+E70+E71+E72+E73+E74+E75+E76</f>
        <v>2383</v>
      </c>
      <c r="F47" s="81">
        <f>F48+F59+F60+F63+F67+F70+F71+F72+F73+F74+F75+F76</f>
        <v>1951.0229999999999</v>
      </c>
    </row>
    <row r="48" spans="2:6" ht="16" customHeight="1" x14ac:dyDescent="0.3">
      <c r="B48" s="109" t="s">
        <v>55</v>
      </c>
      <c r="C48" s="17" t="s">
        <v>56</v>
      </c>
      <c r="D48" s="11">
        <f>D49+D50+D51+D52+D53+D54+D55+D56+D57+D58</f>
        <v>5515</v>
      </c>
      <c r="E48" s="11">
        <f>E49+E50+E51+E52+E53+E54+E55+E56+E57+E58</f>
        <v>1573</v>
      </c>
      <c r="F48" s="85">
        <f>F49+F50+F51+F52+F53+F54+F55+F56+F57+F58</f>
        <v>1304.569</v>
      </c>
    </row>
    <row r="49" spans="2:9" ht="16" customHeight="1" x14ac:dyDescent="0.3">
      <c r="B49" s="109" t="s">
        <v>57</v>
      </c>
      <c r="C49" s="10" t="s">
        <v>58</v>
      </c>
      <c r="D49" s="11">
        <v>80</v>
      </c>
      <c r="E49" s="65">
        <v>5</v>
      </c>
      <c r="F49" s="83">
        <v>3.26</v>
      </c>
    </row>
    <row r="50" spans="2:9" ht="16" customHeight="1" x14ac:dyDescent="0.3">
      <c r="B50" s="109" t="s">
        <v>59</v>
      </c>
      <c r="C50" s="10" t="s">
        <v>60</v>
      </c>
      <c r="D50" s="11">
        <v>30</v>
      </c>
      <c r="E50" s="65">
        <v>0</v>
      </c>
      <c r="F50" s="83">
        <v>0</v>
      </c>
    </row>
    <row r="51" spans="2:9" ht="16" customHeight="1" x14ac:dyDescent="0.3">
      <c r="B51" s="109" t="s">
        <v>61</v>
      </c>
      <c r="C51" s="10" t="s">
        <v>62</v>
      </c>
      <c r="D51" s="11">
        <v>1850</v>
      </c>
      <c r="E51" s="65">
        <v>700</v>
      </c>
      <c r="F51" s="83">
        <v>572.02499999999998</v>
      </c>
    </row>
    <row r="52" spans="2:9" ht="16" customHeight="1" x14ac:dyDescent="0.3">
      <c r="B52" s="109" t="s">
        <v>63</v>
      </c>
      <c r="C52" s="10" t="s">
        <v>64</v>
      </c>
      <c r="D52" s="11">
        <v>290</v>
      </c>
      <c r="E52" s="65">
        <v>80</v>
      </c>
      <c r="F52" s="83">
        <v>51.127000000000002</v>
      </c>
    </row>
    <row r="53" spans="2:9" ht="16" customHeight="1" x14ac:dyDescent="0.3">
      <c r="B53" s="109" t="s">
        <v>65</v>
      </c>
      <c r="C53" s="10" t="s">
        <v>66</v>
      </c>
      <c r="D53" s="11">
        <v>120</v>
      </c>
      <c r="E53" s="65">
        <v>20</v>
      </c>
      <c r="F53" s="83">
        <v>16.038</v>
      </c>
    </row>
    <row r="54" spans="2:9" ht="16" customHeight="1" x14ac:dyDescent="0.3">
      <c r="B54" s="109" t="s">
        <v>67</v>
      </c>
      <c r="C54" s="10" t="s">
        <v>68</v>
      </c>
      <c r="D54" s="11">
        <v>100</v>
      </c>
      <c r="E54" s="65">
        <v>20</v>
      </c>
      <c r="F54" s="83">
        <v>8.5999999999999993E-2</v>
      </c>
    </row>
    <row r="55" spans="2:9" ht="16" customHeight="1" x14ac:dyDescent="0.3">
      <c r="B55" s="109" t="s">
        <v>69</v>
      </c>
      <c r="C55" s="10" t="s">
        <v>70</v>
      </c>
      <c r="D55" s="11">
        <v>10</v>
      </c>
      <c r="E55" s="65">
        <v>1</v>
      </c>
      <c r="F55" s="83">
        <v>0.42</v>
      </c>
    </row>
    <row r="56" spans="2:9" ht="16" customHeight="1" x14ac:dyDescent="0.3">
      <c r="B56" s="109" t="s">
        <v>191</v>
      </c>
      <c r="C56" s="10" t="s">
        <v>71</v>
      </c>
      <c r="D56" s="11">
        <v>141</v>
      </c>
      <c r="E56" s="65">
        <v>37</v>
      </c>
      <c r="F56" s="83">
        <v>21.231999999999999</v>
      </c>
    </row>
    <row r="57" spans="2:9" ht="16" customHeight="1" x14ac:dyDescent="0.3">
      <c r="B57" s="109" t="s">
        <v>72</v>
      </c>
      <c r="C57" s="10" t="s">
        <v>73</v>
      </c>
      <c r="D57" s="11">
        <v>0</v>
      </c>
      <c r="E57" s="65">
        <v>0</v>
      </c>
      <c r="F57" s="83">
        <v>0</v>
      </c>
    </row>
    <row r="58" spans="2:9" ht="16" customHeight="1" x14ac:dyDescent="0.3">
      <c r="B58" s="217" t="s">
        <v>74</v>
      </c>
      <c r="C58" s="222" t="s">
        <v>75</v>
      </c>
      <c r="D58" s="223">
        <v>2894</v>
      </c>
      <c r="E58" s="224">
        <v>710</v>
      </c>
      <c r="F58" s="225">
        <v>640.38099999999997</v>
      </c>
      <c r="I58" s="50"/>
    </row>
    <row r="59" spans="2:9" ht="16" customHeight="1" x14ac:dyDescent="0.3">
      <c r="B59" s="109" t="s">
        <v>76</v>
      </c>
      <c r="C59" s="17" t="s">
        <v>77</v>
      </c>
      <c r="D59" s="20">
        <v>910</v>
      </c>
      <c r="E59" s="66">
        <v>100</v>
      </c>
      <c r="F59" s="87">
        <v>62.274999999999999</v>
      </c>
    </row>
    <row r="60" spans="2:9" ht="16" hidden="1" customHeight="1" x14ac:dyDescent="0.3">
      <c r="B60" s="109" t="s">
        <v>78</v>
      </c>
      <c r="C60" s="17" t="s">
        <v>79</v>
      </c>
      <c r="D60" s="11">
        <v>0</v>
      </c>
      <c r="E60" s="65">
        <v>0</v>
      </c>
      <c r="F60" s="83">
        <v>0</v>
      </c>
    </row>
    <row r="61" spans="2:9" ht="16" hidden="1" customHeight="1" x14ac:dyDescent="0.3">
      <c r="B61" s="109" t="s">
        <v>80</v>
      </c>
      <c r="C61" s="10" t="s">
        <v>81</v>
      </c>
      <c r="D61" s="11">
        <v>0</v>
      </c>
      <c r="E61" s="65">
        <v>0</v>
      </c>
      <c r="F61" s="83">
        <v>0</v>
      </c>
    </row>
    <row r="62" spans="2:9" ht="16" hidden="1" customHeight="1" x14ac:dyDescent="0.3">
      <c r="B62" s="109" t="s">
        <v>82</v>
      </c>
      <c r="C62" s="10" t="s">
        <v>83</v>
      </c>
      <c r="D62" s="11">
        <v>0</v>
      </c>
      <c r="E62" s="65">
        <v>0</v>
      </c>
      <c r="F62" s="83">
        <v>0</v>
      </c>
    </row>
    <row r="63" spans="2:9" ht="16" customHeight="1" x14ac:dyDescent="0.3">
      <c r="B63" s="109" t="s">
        <v>84</v>
      </c>
      <c r="C63" s="17" t="s">
        <v>85</v>
      </c>
      <c r="D63" s="20">
        <f>SUM(D64:D66)</f>
        <v>1729</v>
      </c>
      <c r="E63" s="20">
        <f>SUM(E64:E66)</f>
        <v>200</v>
      </c>
      <c r="F63" s="88">
        <f>SUM(F64:F66)</f>
        <v>153.98699999999999</v>
      </c>
    </row>
    <row r="64" spans="2:9" ht="16" customHeight="1" x14ac:dyDescent="0.3">
      <c r="B64" s="109" t="s">
        <v>86</v>
      </c>
      <c r="C64" s="10" t="s">
        <v>87</v>
      </c>
      <c r="D64" s="11">
        <v>0</v>
      </c>
      <c r="E64" s="65">
        <v>0</v>
      </c>
      <c r="F64" s="83">
        <v>0</v>
      </c>
    </row>
    <row r="65" spans="2:6" ht="16" customHeight="1" x14ac:dyDescent="0.3">
      <c r="B65" s="109" t="s">
        <v>88</v>
      </c>
      <c r="C65" s="10" t="s">
        <v>89</v>
      </c>
      <c r="D65" s="11">
        <v>0</v>
      </c>
      <c r="E65" s="65">
        <v>0</v>
      </c>
      <c r="F65" s="83">
        <v>0</v>
      </c>
    </row>
    <row r="66" spans="2:6" ht="16" customHeight="1" x14ac:dyDescent="0.3">
      <c r="B66" s="109" t="s">
        <v>90</v>
      </c>
      <c r="C66" s="10" t="s">
        <v>91</v>
      </c>
      <c r="D66" s="11">
        <v>1729</v>
      </c>
      <c r="E66" s="65">
        <v>200</v>
      </c>
      <c r="F66" s="83">
        <v>153.98699999999999</v>
      </c>
    </row>
    <row r="67" spans="2:6" ht="16" customHeight="1" x14ac:dyDescent="0.3">
      <c r="B67" s="109" t="s">
        <v>92</v>
      </c>
      <c r="C67" s="17" t="s">
        <v>93</v>
      </c>
      <c r="D67" s="20">
        <f>D69+D68</f>
        <v>349</v>
      </c>
      <c r="E67" s="20">
        <f t="shared" ref="E67:F67" si="1">E69+E68</f>
        <v>70</v>
      </c>
      <c r="F67" s="88">
        <f t="shared" si="1"/>
        <v>34.070999999999998</v>
      </c>
    </row>
    <row r="68" spans="2:6" ht="16" customHeight="1" x14ac:dyDescent="0.3">
      <c r="B68" s="109" t="s">
        <v>94</v>
      </c>
      <c r="C68" s="10" t="s">
        <v>95</v>
      </c>
      <c r="D68" s="11">
        <v>270</v>
      </c>
      <c r="E68" s="65">
        <v>70</v>
      </c>
      <c r="F68" s="83">
        <v>34.070999999999998</v>
      </c>
    </row>
    <row r="69" spans="2:6" ht="16" customHeight="1" x14ac:dyDescent="0.3">
      <c r="B69" s="109" t="s">
        <v>96</v>
      </c>
      <c r="C69" s="10" t="s">
        <v>97</v>
      </c>
      <c r="D69" s="11">
        <v>79</v>
      </c>
      <c r="E69" s="65">
        <v>0</v>
      </c>
      <c r="F69" s="83">
        <v>0</v>
      </c>
    </row>
    <row r="70" spans="2:6" ht="16" customHeight="1" x14ac:dyDescent="0.3">
      <c r="B70" s="110" t="s">
        <v>98</v>
      </c>
      <c r="C70" s="17" t="s">
        <v>99</v>
      </c>
      <c r="D70" s="20">
        <v>0</v>
      </c>
      <c r="E70" s="20">
        <v>0</v>
      </c>
      <c r="F70" s="88">
        <v>0</v>
      </c>
    </row>
    <row r="71" spans="2:6" ht="16" customHeight="1" x14ac:dyDescent="0.3">
      <c r="B71" s="110" t="s">
        <v>100</v>
      </c>
      <c r="C71" s="17" t="s">
        <v>101</v>
      </c>
      <c r="D71" s="20">
        <v>50</v>
      </c>
      <c r="E71" s="66">
        <v>11</v>
      </c>
      <c r="F71" s="86">
        <v>10.416</v>
      </c>
    </row>
    <row r="72" spans="2:6" ht="16" customHeight="1" x14ac:dyDescent="0.3">
      <c r="B72" s="110" t="s">
        <v>102</v>
      </c>
      <c r="C72" s="17" t="s">
        <v>103</v>
      </c>
      <c r="D72" s="20">
        <v>0</v>
      </c>
      <c r="E72" s="66">
        <v>0</v>
      </c>
      <c r="F72" s="89">
        <v>0</v>
      </c>
    </row>
    <row r="73" spans="2:6" ht="16" customHeight="1" x14ac:dyDescent="0.3">
      <c r="B73" s="110" t="s">
        <v>104</v>
      </c>
      <c r="C73" s="17" t="s">
        <v>105</v>
      </c>
      <c r="D73" s="20">
        <v>150</v>
      </c>
      <c r="E73" s="66">
        <v>0</v>
      </c>
      <c r="F73" s="83">
        <v>0</v>
      </c>
    </row>
    <row r="74" spans="2:6" ht="16" customHeight="1" x14ac:dyDescent="0.3">
      <c r="B74" s="110" t="s">
        <v>106</v>
      </c>
      <c r="C74" s="17" t="s">
        <v>107</v>
      </c>
      <c r="D74" s="20">
        <v>30</v>
      </c>
      <c r="E74" s="66">
        <v>0</v>
      </c>
      <c r="F74" s="83">
        <v>0</v>
      </c>
    </row>
    <row r="75" spans="2:6" ht="23.2" customHeight="1" x14ac:dyDescent="0.3">
      <c r="B75" s="110" t="s">
        <v>252</v>
      </c>
      <c r="C75" s="17" t="s">
        <v>251</v>
      </c>
      <c r="D75" s="20">
        <v>50</v>
      </c>
      <c r="E75" s="66">
        <v>0</v>
      </c>
      <c r="F75" s="83">
        <v>0</v>
      </c>
    </row>
    <row r="76" spans="2:6" ht="16" customHeight="1" x14ac:dyDescent="0.3">
      <c r="B76" s="110" t="s">
        <v>108</v>
      </c>
      <c r="C76" s="17" t="s">
        <v>109</v>
      </c>
      <c r="D76" s="20">
        <f>D77+D78+D81+D82</f>
        <v>1780</v>
      </c>
      <c r="E76" s="20">
        <f>E82+E77+E78+E79+E80+E81</f>
        <v>429</v>
      </c>
      <c r="F76" s="88">
        <f>F82+F77+F78+F79+F80+F81</f>
        <v>385.70499999999998</v>
      </c>
    </row>
    <row r="77" spans="2:6" ht="16" customHeight="1" x14ac:dyDescent="0.3">
      <c r="B77" s="109" t="s">
        <v>110</v>
      </c>
      <c r="C77" s="10" t="s">
        <v>111</v>
      </c>
      <c r="D77" s="11">
        <v>170</v>
      </c>
      <c r="E77" s="65">
        <v>10</v>
      </c>
      <c r="F77" s="83">
        <v>9.0679999999999996</v>
      </c>
    </row>
    <row r="78" spans="2:6" ht="16" customHeight="1" x14ac:dyDescent="0.3">
      <c r="B78" s="109" t="s">
        <v>112</v>
      </c>
      <c r="C78" s="10" t="s">
        <v>113</v>
      </c>
      <c r="D78" s="11">
        <v>75</v>
      </c>
      <c r="E78" s="65">
        <v>20</v>
      </c>
      <c r="F78" s="83">
        <v>5.1310000000000002</v>
      </c>
    </row>
    <row r="79" spans="2:6" ht="16" customHeight="1" x14ac:dyDescent="0.3">
      <c r="B79" s="109" t="s">
        <v>114</v>
      </c>
      <c r="C79" s="10" t="s">
        <v>115</v>
      </c>
      <c r="D79" s="11">
        <v>0</v>
      </c>
      <c r="E79" s="65">
        <v>0</v>
      </c>
      <c r="F79" s="83">
        <v>0</v>
      </c>
    </row>
    <row r="80" spans="2:6" ht="16" customHeight="1" x14ac:dyDescent="0.3">
      <c r="B80" s="109" t="s">
        <v>116</v>
      </c>
      <c r="C80" s="10" t="s">
        <v>117</v>
      </c>
      <c r="D80" s="11">
        <v>0</v>
      </c>
      <c r="E80" s="65">
        <v>0</v>
      </c>
      <c r="F80" s="83">
        <v>0</v>
      </c>
    </row>
    <row r="81" spans="2:6" ht="16" customHeight="1" x14ac:dyDescent="0.3">
      <c r="B81" s="109" t="s">
        <v>118</v>
      </c>
      <c r="C81" s="10" t="s">
        <v>119</v>
      </c>
      <c r="D81" s="11">
        <v>50</v>
      </c>
      <c r="E81" s="65">
        <v>12</v>
      </c>
      <c r="F81" s="83">
        <v>2.7679999999999998</v>
      </c>
    </row>
    <row r="82" spans="2:6" ht="16" customHeight="1" x14ac:dyDescent="0.3">
      <c r="B82" s="106" t="s">
        <v>120</v>
      </c>
      <c r="C82" s="13" t="s">
        <v>121</v>
      </c>
      <c r="D82" s="6">
        <f>D83+D84+D85+D88</f>
        <v>1485</v>
      </c>
      <c r="E82" s="6">
        <f t="shared" ref="E82" si="2">E83+E84+E85+E88</f>
        <v>387</v>
      </c>
      <c r="F82" s="80">
        <f>F83+F84+F85+F88</f>
        <v>368.738</v>
      </c>
    </row>
    <row r="83" spans="2:6" ht="19.45" customHeight="1" x14ac:dyDescent="0.3">
      <c r="B83" s="109" t="s">
        <v>122</v>
      </c>
      <c r="C83" s="10" t="s">
        <v>151</v>
      </c>
      <c r="D83" s="11">
        <v>900</v>
      </c>
      <c r="E83" s="11">
        <v>187</v>
      </c>
      <c r="F83" s="85">
        <v>169.12799999999999</v>
      </c>
    </row>
    <row r="84" spans="2:6" ht="19.45" customHeight="1" x14ac:dyDescent="0.3">
      <c r="B84" s="109" t="s">
        <v>218</v>
      </c>
      <c r="C84" s="10" t="s">
        <v>217</v>
      </c>
      <c r="D84" s="11">
        <v>270</v>
      </c>
      <c r="E84" s="65">
        <v>200</v>
      </c>
      <c r="F84" s="83">
        <v>199.61</v>
      </c>
    </row>
    <row r="85" spans="2:6" ht="19.45" customHeight="1" x14ac:dyDescent="0.3">
      <c r="B85" s="109" t="s">
        <v>123</v>
      </c>
      <c r="C85" s="10" t="s">
        <v>152</v>
      </c>
      <c r="D85" s="11">
        <v>300</v>
      </c>
      <c r="E85" s="65">
        <v>0</v>
      </c>
      <c r="F85" s="83">
        <v>0</v>
      </c>
    </row>
    <row r="86" spans="2:6" ht="16" customHeight="1" x14ac:dyDescent="0.3">
      <c r="B86" s="109" t="s">
        <v>124</v>
      </c>
      <c r="C86" s="10"/>
      <c r="D86" s="11">
        <v>0</v>
      </c>
      <c r="E86" s="65">
        <v>0</v>
      </c>
      <c r="F86" s="83">
        <v>0</v>
      </c>
    </row>
    <row r="87" spans="2:6" ht="16" customHeight="1" x14ac:dyDescent="0.3">
      <c r="B87" s="109" t="s">
        <v>125</v>
      </c>
      <c r="C87" s="10" t="s">
        <v>153</v>
      </c>
      <c r="D87" s="11">
        <v>0</v>
      </c>
      <c r="E87" s="65">
        <v>0</v>
      </c>
      <c r="F87" s="83">
        <v>0</v>
      </c>
    </row>
    <row r="88" spans="2:6" ht="19.45" customHeight="1" x14ac:dyDescent="0.3">
      <c r="B88" s="109" t="s">
        <v>204</v>
      </c>
      <c r="C88" s="10" t="s">
        <v>203</v>
      </c>
      <c r="D88" s="11">
        <v>15</v>
      </c>
      <c r="E88" s="65">
        <v>0</v>
      </c>
      <c r="F88" s="226">
        <v>0</v>
      </c>
    </row>
    <row r="89" spans="2:6" ht="23.2" hidden="1" customHeight="1" x14ac:dyDescent="0.3">
      <c r="B89" s="111" t="s">
        <v>154</v>
      </c>
      <c r="C89" s="18" t="s">
        <v>155</v>
      </c>
      <c r="D89" s="19">
        <v>0</v>
      </c>
      <c r="E89" s="67">
        <v>0</v>
      </c>
      <c r="F89" s="227">
        <v>0</v>
      </c>
    </row>
    <row r="90" spans="2:6" ht="21.9" customHeight="1" x14ac:dyDescent="0.3">
      <c r="B90" s="112" t="s">
        <v>126</v>
      </c>
      <c r="C90" s="33">
        <v>55</v>
      </c>
      <c r="D90" s="14">
        <f>D91+D109</f>
        <v>1478300</v>
      </c>
      <c r="E90" s="14">
        <f t="shared" ref="E90:F90" si="3">E91+E109</f>
        <v>518603.99599999998</v>
      </c>
      <c r="F90" s="228">
        <f t="shared" si="3"/>
        <v>486653.549</v>
      </c>
    </row>
    <row r="91" spans="2:6" ht="21.9" customHeight="1" x14ac:dyDescent="0.3">
      <c r="B91" s="113" t="s">
        <v>127</v>
      </c>
      <c r="C91" s="15">
        <v>55.01</v>
      </c>
      <c r="D91" s="16">
        <f>D92+D93+D98</f>
        <v>1323300</v>
      </c>
      <c r="E91" s="16">
        <f>E92+E93+E98</f>
        <v>427835.99599999998</v>
      </c>
      <c r="F91" s="229">
        <f>F92+F93+F98</f>
        <v>408494.549</v>
      </c>
    </row>
    <row r="92" spans="2:6" ht="16" customHeight="1" x14ac:dyDescent="0.3">
      <c r="B92" s="109" t="s">
        <v>128</v>
      </c>
      <c r="C92" s="26" t="s">
        <v>129</v>
      </c>
      <c r="D92" s="20">
        <v>20000</v>
      </c>
      <c r="E92" s="66">
        <v>0</v>
      </c>
      <c r="F92" s="230">
        <v>0</v>
      </c>
    </row>
    <row r="93" spans="2:6" ht="16" customHeight="1" x14ac:dyDescent="0.3">
      <c r="B93" s="109" t="s">
        <v>130</v>
      </c>
      <c r="C93" s="26" t="s">
        <v>131</v>
      </c>
      <c r="D93" s="20">
        <f>D94+D95+D96+D97</f>
        <v>680800</v>
      </c>
      <c r="E93" s="20">
        <f>E94+E95+E96+E97</f>
        <v>131128.54300000001</v>
      </c>
      <c r="F93" s="231">
        <f>F94+F95+F96+F97</f>
        <v>113989.79699999999</v>
      </c>
    </row>
    <row r="94" spans="2:6" ht="16" customHeight="1" x14ac:dyDescent="0.3">
      <c r="B94" s="109" t="s">
        <v>132</v>
      </c>
      <c r="C94" s="39" t="s">
        <v>156</v>
      </c>
      <c r="D94" s="11">
        <v>503000</v>
      </c>
      <c r="E94" s="65">
        <v>83303.642999999996</v>
      </c>
      <c r="F94" s="226">
        <v>82913.608999999997</v>
      </c>
    </row>
    <row r="95" spans="2:6" ht="16" customHeight="1" x14ac:dyDescent="0.3">
      <c r="B95" s="109" t="s">
        <v>133</v>
      </c>
      <c r="C95" s="39" t="s">
        <v>157</v>
      </c>
      <c r="D95" s="11">
        <v>173600</v>
      </c>
      <c r="E95" s="65">
        <v>47824.9</v>
      </c>
      <c r="F95" s="83">
        <v>31076.187999999998</v>
      </c>
    </row>
    <row r="96" spans="2:6" ht="16" customHeight="1" x14ac:dyDescent="0.3">
      <c r="B96" s="109" t="s">
        <v>134</v>
      </c>
      <c r="C96" s="39" t="s">
        <v>158</v>
      </c>
      <c r="D96" s="11">
        <v>1500</v>
      </c>
      <c r="E96" s="65">
        <v>0</v>
      </c>
      <c r="F96" s="83">
        <v>0</v>
      </c>
    </row>
    <row r="97" spans="2:12" ht="16" customHeight="1" x14ac:dyDescent="0.3">
      <c r="B97" s="109" t="s">
        <v>135</v>
      </c>
      <c r="C97" s="39" t="s">
        <v>159</v>
      </c>
      <c r="D97" s="11">
        <v>2700</v>
      </c>
      <c r="E97" s="65">
        <v>0</v>
      </c>
      <c r="F97" s="83">
        <v>0</v>
      </c>
    </row>
    <row r="98" spans="2:12" ht="16" customHeight="1" x14ac:dyDescent="0.3">
      <c r="B98" s="110" t="s">
        <v>136</v>
      </c>
      <c r="C98" s="26" t="s">
        <v>137</v>
      </c>
      <c r="D98" s="20">
        <f>D99+D107+D108</f>
        <v>622500</v>
      </c>
      <c r="E98" s="20">
        <f>E99+E107+E108</f>
        <v>296707.45299999998</v>
      </c>
      <c r="F98" s="88">
        <f>F99+F107+F108</f>
        <v>294504.75200000004</v>
      </c>
      <c r="G98" s="60"/>
      <c r="H98" s="50"/>
      <c r="I98" s="50"/>
    </row>
    <row r="99" spans="2:12" ht="16" customHeight="1" x14ac:dyDescent="0.3">
      <c r="B99" s="110" t="s">
        <v>213</v>
      </c>
      <c r="C99" s="26"/>
      <c r="D99" s="20">
        <f>D100+D105</f>
        <v>610000</v>
      </c>
      <c r="E99" s="20">
        <v>296147.20299999998</v>
      </c>
      <c r="F99" s="88">
        <v>293944.50400000002</v>
      </c>
      <c r="G99" s="57"/>
      <c r="I99" s="50"/>
    </row>
    <row r="100" spans="2:12" ht="23.2" customHeight="1" x14ac:dyDescent="0.3">
      <c r="B100" s="114" t="s">
        <v>171</v>
      </c>
      <c r="C100" s="41" t="s">
        <v>160</v>
      </c>
      <c r="D100" s="42">
        <f>D101+D102</f>
        <v>609500</v>
      </c>
      <c r="E100" s="42">
        <f>E101+E102</f>
        <v>296002</v>
      </c>
      <c r="F100" s="92">
        <f>F101+F102</f>
        <v>293835.38099999999</v>
      </c>
    </row>
    <row r="101" spans="2:12" ht="16" customHeight="1" x14ac:dyDescent="0.3">
      <c r="B101" s="109" t="s">
        <v>197</v>
      </c>
      <c r="C101" s="39" t="s">
        <v>161</v>
      </c>
      <c r="D101" s="11">
        <v>609500</v>
      </c>
      <c r="E101" s="65">
        <v>296002</v>
      </c>
      <c r="F101" s="93">
        <v>293835.38099999999</v>
      </c>
      <c r="I101" s="50"/>
    </row>
    <row r="102" spans="2:12" ht="16" customHeight="1" thickBot="1" x14ac:dyDescent="0.35">
      <c r="B102" s="109" t="s">
        <v>163</v>
      </c>
      <c r="C102" s="39" t="s">
        <v>162</v>
      </c>
      <c r="D102" s="11">
        <v>0</v>
      </c>
      <c r="E102" s="65">
        <v>0</v>
      </c>
      <c r="F102" s="93">
        <v>0</v>
      </c>
    </row>
    <row r="103" spans="2:12" ht="45.8" customHeight="1" thickBot="1" x14ac:dyDescent="0.35">
      <c r="B103" s="103" t="s">
        <v>1</v>
      </c>
      <c r="C103" s="44" t="s">
        <v>2</v>
      </c>
      <c r="D103" s="4" t="s">
        <v>262</v>
      </c>
      <c r="E103" s="63" t="str">
        <f>E13</f>
        <v>DESCHIDERI
01.01. - 30.04.2022</v>
      </c>
      <c r="F103" s="78" t="str">
        <f>F13</f>
        <v>PLĂȚI
 01.01. - 30.04.2022</v>
      </c>
    </row>
    <row r="104" spans="2:12" ht="17.3" customHeight="1" thickTop="1" thickBot="1" x14ac:dyDescent="0.35">
      <c r="B104" s="218" t="s">
        <v>200</v>
      </c>
      <c r="C104" s="219" t="s">
        <v>201</v>
      </c>
      <c r="D104" s="220">
        <v>1</v>
      </c>
      <c r="E104" s="221">
        <v>2</v>
      </c>
      <c r="F104" s="162">
        <v>3</v>
      </c>
      <c r="L104" s="129"/>
    </row>
    <row r="105" spans="2:12" ht="16" customHeight="1" x14ac:dyDescent="0.3">
      <c r="B105" s="115" t="s">
        <v>220</v>
      </c>
      <c r="C105" s="59" t="s">
        <v>164</v>
      </c>
      <c r="D105" s="62">
        <v>500</v>
      </c>
      <c r="E105" s="68">
        <v>145.25</v>
      </c>
      <c r="F105" s="94">
        <v>109.123</v>
      </c>
    </row>
    <row r="106" spans="2:12" ht="16" customHeight="1" x14ac:dyDescent="0.3">
      <c r="B106" s="109" t="s">
        <v>214</v>
      </c>
      <c r="C106" s="59"/>
      <c r="D106" s="25">
        <v>0</v>
      </c>
      <c r="E106" s="69">
        <v>0</v>
      </c>
      <c r="F106" s="83">
        <v>0</v>
      </c>
    </row>
    <row r="107" spans="2:12" ht="16" customHeight="1" x14ac:dyDescent="0.3">
      <c r="B107" s="109" t="s">
        <v>138</v>
      </c>
      <c r="C107" s="40" t="s">
        <v>165</v>
      </c>
      <c r="D107" s="25">
        <v>12000</v>
      </c>
      <c r="E107" s="69">
        <v>530.25</v>
      </c>
      <c r="F107" s="83">
        <v>530.24800000000005</v>
      </c>
    </row>
    <row r="108" spans="2:12" ht="16" customHeight="1" x14ac:dyDescent="0.3">
      <c r="B108" s="109" t="s">
        <v>170</v>
      </c>
      <c r="C108" s="17" t="s">
        <v>166</v>
      </c>
      <c r="D108" s="25">
        <v>500</v>
      </c>
      <c r="E108" s="69">
        <v>30</v>
      </c>
      <c r="F108" s="95">
        <v>30</v>
      </c>
    </row>
    <row r="109" spans="2:12" ht="21.9" customHeight="1" x14ac:dyDescent="0.3">
      <c r="B109" s="113" t="s">
        <v>192</v>
      </c>
      <c r="C109" s="15">
        <v>55.02</v>
      </c>
      <c r="D109" s="16">
        <f>SUM(D110)</f>
        <v>155000</v>
      </c>
      <c r="E109" s="16">
        <f>SUM(E110)</f>
        <v>90768</v>
      </c>
      <c r="F109" s="96">
        <f>SUM(F110)</f>
        <v>78159</v>
      </c>
    </row>
    <row r="110" spans="2:12" ht="21.05" customHeight="1" x14ac:dyDescent="0.3">
      <c r="B110" s="116" t="s">
        <v>139</v>
      </c>
      <c r="C110" s="21" t="s">
        <v>140</v>
      </c>
      <c r="D110" s="22">
        <v>155000</v>
      </c>
      <c r="E110" s="70">
        <v>90768</v>
      </c>
      <c r="F110" s="97">
        <v>78159</v>
      </c>
    </row>
    <row r="111" spans="2:12" ht="33" customHeight="1" x14ac:dyDescent="0.3">
      <c r="B111" s="112" t="s">
        <v>242</v>
      </c>
      <c r="C111" s="34">
        <v>58</v>
      </c>
      <c r="D111" s="14">
        <f>D112+D120+D128+D132</f>
        <v>121615</v>
      </c>
      <c r="E111" s="14">
        <f>E112+E120+E128+E132</f>
        <v>3448.1</v>
      </c>
      <c r="F111" s="90">
        <f>F112+F120+F128+F132</f>
        <v>3250.1710000000003</v>
      </c>
    </row>
    <row r="112" spans="2:12" ht="21.9" customHeight="1" x14ac:dyDescent="0.3">
      <c r="B112" s="113" t="s">
        <v>246</v>
      </c>
      <c r="C112" s="15">
        <v>58.01</v>
      </c>
      <c r="D112" s="16">
        <f>SUM(D113:D115)</f>
        <v>97178</v>
      </c>
      <c r="E112" s="16">
        <f t="shared" ref="E112:F112" si="4">SUM(E113:E115)</f>
        <v>0</v>
      </c>
      <c r="F112" s="91">
        <f t="shared" si="4"/>
        <v>0</v>
      </c>
    </row>
    <row r="113" spans="2:6" ht="16" customHeight="1" x14ac:dyDescent="0.3">
      <c r="B113" s="109" t="s">
        <v>243</v>
      </c>
      <c r="C113" s="10" t="s">
        <v>176</v>
      </c>
      <c r="D113" s="11">
        <f>D117</f>
        <v>16569</v>
      </c>
      <c r="E113" s="11">
        <f t="shared" ref="E113:F113" si="5">E117</f>
        <v>0</v>
      </c>
      <c r="F113" s="85">
        <f t="shared" si="5"/>
        <v>0</v>
      </c>
    </row>
    <row r="114" spans="2:6" ht="16" customHeight="1" x14ac:dyDescent="0.3">
      <c r="B114" s="109" t="s">
        <v>244</v>
      </c>
      <c r="C114" s="10" t="s">
        <v>175</v>
      </c>
      <c r="D114" s="11">
        <f t="shared" ref="D114:F114" si="6">D118</f>
        <v>66268</v>
      </c>
      <c r="E114" s="11">
        <f>E118</f>
        <v>0</v>
      </c>
      <c r="F114" s="85">
        <f t="shared" si="6"/>
        <v>0</v>
      </c>
    </row>
    <row r="115" spans="2:6" ht="16" customHeight="1" x14ac:dyDescent="0.3">
      <c r="B115" s="109" t="s">
        <v>244</v>
      </c>
      <c r="C115" s="10" t="s">
        <v>177</v>
      </c>
      <c r="D115" s="11">
        <f>D119</f>
        <v>14341</v>
      </c>
      <c r="E115" s="11">
        <f t="shared" ref="E115:F115" si="7">E119</f>
        <v>0</v>
      </c>
      <c r="F115" s="85">
        <f t="shared" si="7"/>
        <v>0</v>
      </c>
    </row>
    <row r="116" spans="2:6" ht="25.5" customHeight="1" x14ac:dyDescent="0.3">
      <c r="B116" s="113" t="s">
        <v>245</v>
      </c>
      <c r="C116" s="15">
        <v>58.01</v>
      </c>
      <c r="D116" s="16">
        <f>SUM(D117:D119)</f>
        <v>97178</v>
      </c>
      <c r="E116" s="16">
        <f t="shared" ref="E116:F116" si="8">SUM(E117:E119)</f>
        <v>0</v>
      </c>
      <c r="F116" s="91">
        <f t="shared" si="8"/>
        <v>0</v>
      </c>
    </row>
    <row r="117" spans="2:6" ht="16" customHeight="1" x14ac:dyDescent="0.3">
      <c r="B117" s="109" t="s">
        <v>141</v>
      </c>
      <c r="C117" s="10" t="s">
        <v>176</v>
      </c>
      <c r="D117" s="11">
        <v>16569</v>
      </c>
      <c r="E117" s="65">
        <v>0</v>
      </c>
      <c r="F117" s="83">
        <v>0</v>
      </c>
    </row>
    <row r="118" spans="2:6" ht="16" customHeight="1" x14ac:dyDescent="0.3">
      <c r="B118" s="109" t="s">
        <v>141</v>
      </c>
      <c r="C118" s="10" t="s">
        <v>175</v>
      </c>
      <c r="D118" s="11">
        <v>66268</v>
      </c>
      <c r="E118" s="65">
        <v>0</v>
      </c>
      <c r="F118" s="83">
        <v>0</v>
      </c>
    </row>
    <row r="119" spans="2:6" ht="16" customHeight="1" x14ac:dyDescent="0.3">
      <c r="B119" s="109" t="s">
        <v>141</v>
      </c>
      <c r="C119" s="10" t="s">
        <v>177</v>
      </c>
      <c r="D119" s="11">
        <v>14341</v>
      </c>
      <c r="E119" s="65">
        <v>0</v>
      </c>
      <c r="F119" s="83">
        <v>0</v>
      </c>
    </row>
    <row r="120" spans="2:6" ht="16" customHeight="1" x14ac:dyDescent="0.3">
      <c r="B120" s="119" t="s">
        <v>211</v>
      </c>
      <c r="C120" s="29">
        <v>58.02</v>
      </c>
      <c r="D120" s="30">
        <f>D121+D122+D123</f>
        <v>3700</v>
      </c>
      <c r="E120" s="30">
        <f>E121+E122+E123</f>
        <v>804.1</v>
      </c>
      <c r="F120" s="98">
        <f>F121+F122+F123</f>
        <v>764.68899999999996</v>
      </c>
    </row>
    <row r="121" spans="2:6" ht="16" customHeight="1" x14ac:dyDescent="0.3">
      <c r="B121" s="125" t="s">
        <v>167</v>
      </c>
      <c r="C121" s="124" t="s">
        <v>178</v>
      </c>
      <c r="D121" s="126">
        <f>D125</f>
        <v>592</v>
      </c>
      <c r="E121" s="126">
        <f t="shared" ref="D121:F123" si="9">E125</f>
        <v>128.75899999999999</v>
      </c>
      <c r="F121" s="127">
        <f t="shared" si="9"/>
        <v>122.473</v>
      </c>
    </row>
    <row r="122" spans="2:6" ht="16" customHeight="1" x14ac:dyDescent="0.3">
      <c r="B122" s="125" t="s">
        <v>174</v>
      </c>
      <c r="C122" s="124" t="s">
        <v>179</v>
      </c>
      <c r="D122" s="126">
        <f>D126</f>
        <v>3108</v>
      </c>
      <c r="E122" s="126">
        <f t="shared" si="9"/>
        <v>675.34100000000001</v>
      </c>
      <c r="F122" s="127">
        <f t="shared" si="9"/>
        <v>642.21600000000001</v>
      </c>
    </row>
    <row r="123" spans="2:6" ht="16" customHeight="1" x14ac:dyDescent="0.3">
      <c r="B123" s="125" t="s">
        <v>181</v>
      </c>
      <c r="C123" s="124" t="s">
        <v>180</v>
      </c>
      <c r="D123" s="126">
        <f t="shared" si="9"/>
        <v>0</v>
      </c>
      <c r="E123" s="126">
        <f t="shared" si="9"/>
        <v>0</v>
      </c>
      <c r="F123" s="127">
        <f t="shared" si="9"/>
        <v>0</v>
      </c>
    </row>
    <row r="124" spans="2:6" ht="16" customHeight="1" x14ac:dyDescent="0.3">
      <c r="B124" s="117" t="s">
        <v>219</v>
      </c>
      <c r="C124" s="23">
        <v>58.02</v>
      </c>
      <c r="D124" s="24">
        <f>D125+D126+D127</f>
        <v>3700</v>
      </c>
      <c r="E124" s="24">
        <f>E125+E126+E127</f>
        <v>804.1</v>
      </c>
      <c r="F124" s="128">
        <f>F125+F126+F127</f>
        <v>764.68899999999996</v>
      </c>
    </row>
    <row r="125" spans="2:6" ht="16" customHeight="1" x14ac:dyDescent="0.3">
      <c r="B125" s="120" t="s">
        <v>167</v>
      </c>
      <c r="C125" s="38" t="s">
        <v>178</v>
      </c>
      <c r="D125" s="37">
        <v>592</v>
      </c>
      <c r="E125" s="71">
        <v>128.75899999999999</v>
      </c>
      <c r="F125" s="99">
        <v>122.473</v>
      </c>
    </row>
    <row r="126" spans="2:6" ht="16" customHeight="1" x14ac:dyDescent="0.3">
      <c r="B126" s="120" t="s">
        <v>174</v>
      </c>
      <c r="C126" s="38" t="s">
        <v>179</v>
      </c>
      <c r="D126" s="37">
        <v>3108</v>
      </c>
      <c r="E126" s="71">
        <v>675.34100000000001</v>
      </c>
      <c r="F126" s="99">
        <v>642.21600000000001</v>
      </c>
    </row>
    <row r="127" spans="2:6" ht="16" customHeight="1" x14ac:dyDescent="0.3">
      <c r="B127" s="120" t="s">
        <v>181</v>
      </c>
      <c r="C127" s="38" t="s">
        <v>180</v>
      </c>
      <c r="D127" s="37">
        <v>0</v>
      </c>
      <c r="E127" s="71">
        <v>0</v>
      </c>
      <c r="F127" s="99"/>
    </row>
    <row r="128" spans="2:6" ht="16" customHeight="1" x14ac:dyDescent="0.3">
      <c r="B128" s="119" t="s">
        <v>185</v>
      </c>
      <c r="C128" s="29">
        <v>58.14</v>
      </c>
      <c r="D128" s="30">
        <f>D129+D130+D131</f>
        <v>10605</v>
      </c>
      <c r="E128" s="30">
        <f>E129+E130+E131</f>
        <v>0</v>
      </c>
      <c r="F128" s="98">
        <f>F129+F130+F131</f>
        <v>0</v>
      </c>
    </row>
    <row r="129" spans="2:6" ht="16" customHeight="1" x14ac:dyDescent="0.3">
      <c r="B129" s="120" t="s">
        <v>167</v>
      </c>
      <c r="C129" s="38" t="s">
        <v>182</v>
      </c>
      <c r="D129" s="37">
        <v>1505</v>
      </c>
      <c r="E129" s="71"/>
      <c r="F129" s="99"/>
    </row>
    <row r="130" spans="2:6" ht="16" customHeight="1" x14ac:dyDescent="0.3">
      <c r="B130" s="120" t="s">
        <v>174</v>
      </c>
      <c r="C130" s="38" t="s">
        <v>183</v>
      </c>
      <c r="D130" s="37">
        <v>8350</v>
      </c>
      <c r="E130" s="71"/>
      <c r="F130" s="99"/>
    </row>
    <row r="131" spans="2:6" ht="16" customHeight="1" x14ac:dyDescent="0.3">
      <c r="B131" s="120" t="s">
        <v>181</v>
      </c>
      <c r="C131" s="38" t="s">
        <v>202</v>
      </c>
      <c r="D131" s="37">
        <v>750</v>
      </c>
      <c r="E131" s="71"/>
      <c r="F131" s="99"/>
    </row>
    <row r="132" spans="2:6" ht="24.8" customHeight="1" x14ac:dyDescent="0.3">
      <c r="B132" s="119" t="s">
        <v>212</v>
      </c>
      <c r="C132" s="29">
        <v>58.17</v>
      </c>
      <c r="D132" s="30">
        <f>D133+D134+D135</f>
        <v>10132</v>
      </c>
      <c r="E132" s="30">
        <f>E133+E134+E135</f>
        <v>2644</v>
      </c>
      <c r="F132" s="98">
        <f>F133+F134+F135</f>
        <v>2485.4820000000004</v>
      </c>
    </row>
    <row r="133" spans="2:6" ht="16" customHeight="1" x14ac:dyDescent="0.3">
      <c r="B133" s="120" t="s">
        <v>167</v>
      </c>
      <c r="C133" s="38" t="s">
        <v>168</v>
      </c>
      <c r="D133" s="37">
        <v>1517</v>
      </c>
      <c r="E133" s="71">
        <v>379</v>
      </c>
      <c r="F133" s="99">
        <v>370.08699999999999</v>
      </c>
    </row>
    <row r="134" spans="2:6" ht="16" customHeight="1" x14ac:dyDescent="0.3">
      <c r="B134" s="120" t="s">
        <v>174</v>
      </c>
      <c r="C134" s="38" t="s">
        <v>169</v>
      </c>
      <c r="D134" s="37">
        <v>8370</v>
      </c>
      <c r="E134" s="71">
        <v>2185</v>
      </c>
      <c r="F134" s="99">
        <v>2040.9590000000001</v>
      </c>
    </row>
    <row r="135" spans="2:6" ht="16" customHeight="1" x14ac:dyDescent="0.3">
      <c r="B135" s="120" t="s">
        <v>181</v>
      </c>
      <c r="C135" s="38" t="s">
        <v>184</v>
      </c>
      <c r="D135" s="37">
        <v>245</v>
      </c>
      <c r="E135" s="71">
        <v>80</v>
      </c>
      <c r="F135" s="99">
        <v>74.436000000000007</v>
      </c>
    </row>
    <row r="136" spans="2:6" ht="22.5" customHeight="1" x14ac:dyDescent="0.3">
      <c r="B136" s="118" t="s">
        <v>247</v>
      </c>
      <c r="C136" s="52">
        <v>59</v>
      </c>
      <c r="D136" s="56">
        <f>D137+D138</f>
        <v>242</v>
      </c>
      <c r="E136" s="56">
        <f t="shared" ref="E136:F136" si="10">E137+E138</f>
        <v>55</v>
      </c>
      <c r="F136" s="56">
        <f t="shared" si="10"/>
        <v>51.539000000000001</v>
      </c>
    </row>
    <row r="137" spans="2:6" ht="22.5" customHeight="1" x14ac:dyDescent="0.3">
      <c r="B137" s="163" t="s">
        <v>248</v>
      </c>
      <c r="C137" s="164">
        <v>59.17</v>
      </c>
      <c r="D137" s="58">
        <v>77</v>
      </c>
      <c r="E137" s="72"/>
      <c r="F137" s="165"/>
    </row>
    <row r="138" spans="2:6" ht="22.5" customHeight="1" x14ac:dyDescent="0.3">
      <c r="B138" s="163" t="s">
        <v>249</v>
      </c>
      <c r="C138" s="164">
        <v>59.4</v>
      </c>
      <c r="D138" s="58">
        <v>165</v>
      </c>
      <c r="E138" s="72">
        <v>55</v>
      </c>
      <c r="F138" s="165">
        <v>51.539000000000001</v>
      </c>
    </row>
    <row r="139" spans="2:6" ht="16" customHeight="1" x14ac:dyDescent="0.3">
      <c r="B139" s="107" t="s">
        <v>186</v>
      </c>
      <c r="C139" s="18" t="s">
        <v>142</v>
      </c>
      <c r="D139" s="7">
        <f>D140</f>
        <v>3740</v>
      </c>
      <c r="E139" s="7">
        <f t="shared" ref="E139:F139" si="11">E140</f>
        <v>375</v>
      </c>
      <c r="F139" s="81">
        <f t="shared" si="11"/>
        <v>335.84299999999996</v>
      </c>
    </row>
    <row r="140" spans="2:6" ht="16" customHeight="1" x14ac:dyDescent="0.3">
      <c r="B140" s="121" t="s">
        <v>172</v>
      </c>
      <c r="C140" s="26" t="s">
        <v>143</v>
      </c>
      <c r="D140" s="35">
        <f>D141+D146</f>
        <v>3740</v>
      </c>
      <c r="E140" s="35">
        <f t="shared" ref="E140:F140" si="12">E141+E146</f>
        <v>375</v>
      </c>
      <c r="F140" s="167">
        <f t="shared" si="12"/>
        <v>335.84299999999996</v>
      </c>
    </row>
    <row r="141" spans="2:6" ht="16" customHeight="1" x14ac:dyDescent="0.3">
      <c r="B141" s="109" t="s">
        <v>173</v>
      </c>
      <c r="C141" s="26" t="s">
        <v>144</v>
      </c>
      <c r="D141" s="35">
        <f>D142+D143+D144+D145</f>
        <v>2590</v>
      </c>
      <c r="E141" s="35">
        <f t="shared" ref="E141:F141" si="13">E142+E143+E144+E145</f>
        <v>375</v>
      </c>
      <c r="F141" s="167">
        <f t="shared" si="13"/>
        <v>335.84299999999996</v>
      </c>
    </row>
    <row r="142" spans="2:6" ht="16" hidden="1" customHeight="1" x14ac:dyDescent="0.3">
      <c r="B142" s="109" t="s">
        <v>145</v>
      </c>
      <c r="C142" s="12" t="s">
        <v>146</v>
      </c>
      <c r="D142" s="27"/>
      <c r="E142" s="73"/>
      <c r="F142" s="100"/>
    </row>
    <row r="143" spans="2:6" ht="16" customHeight="1" x14ac:dyDescent="0.3">
      <c r="B143" s="109" t="s">
        <v>193</v>
      </c>
      <c r="C143" s="12" t="s">
        <v>147</v>
      </c>
      <c r="D143" s="43">
        <v>1500</v>
      </c>
      <c r="E143" s="74">
        <v>280</v>
      </c>
      <c r="F143" s="100">
        <v>277.66800000000001</v>
      </c>
    </row>
    <row r="144" spans="2:6" ht="16" customHeight="1" x14ac:dyDescent="0.3">
      <c r="B144" s="109" t="s">
        <v>194</v>
      </c>
      <c r="C144" s="12" t="s">
        <v>148</v>
      </c>
      <c r="D144" s="43">
        <v>970</v>
      </c>
      <c r="E144" s="74">
        <v>45</v>
      </c>
      <c r="F144" s="100">
        <v>13.193</v>
      </c>
    </row>
    <row r="145" spans="1:18" ht="16" customHeight="1" x14ac:dyDescent="0.3">
      <c r="B145" s="109" t="s">
        <v>149</v>
      </c>
      <c r="C145" s="12" t="s">
        <v>150</v>
      </c>
      <c r="D145" s="43">
        <v>120</v>
      </c>
      <c r="E145" s="74">
        <v>50</v>
      </c>
      <c r="F145" s="100">
        <v>44.981999999999999</v>
      </c>
    </row>
    <row r="146" spans="1:18" ht="16" customHeight="1" thickBot="1" x14ac:dyDescent="0.35">
      <c r="B146" s="109" t="s">
        <v>195</v>
      </c>
      <c r="C146" s="26" t="s">
        <v>199</v>
      </c>
      <c r="D146" s="28" t="s">
        <v>266</v>
      </c>
      <c r="E146" s="75" t="s">
        <v>250</v>
      </c>
      <c r="F146" s="166">
        <v>0</v>
      </c>
    </row>
    <row r="147" spans="1:18" ht="24.05" hidden="1" customHeight="1" x14ac:dyDescent="0.3">
      <c r="B147" s="122" t="s">
        <v>198</v>
      </c>
      <c r="C147" s="55">
        <v>74.010000000000005</v>
      </c>
      <c r="D147" s="61">
        <v>0</v>
      </c>
      <c r="E147" s="76"/>
      <c r="F147" s="101"/>
    </row>
    <row r="148" spans="1:18" ht="15" customHeight="1" thickBot="1" x14ac:dyDescent="0.35">
      <c r="B148" s="123"/>
      <c r="C148" s="53"/>
      <c r="D148" s="54"/>
      <c r="E148" s="77"/>
      <c r="F148" s="102"/>
    </row>
    <row r="149" spans="1:18" ht="15" thickTop="1" x14ac:dyDescent="0.3"/>
    <row r="150" spans="1:18" x14ac:dyDescent="0.3">
      <c r="C150" s="57"/>
      <c r="D150" s="57"/>
    </row>
    <row r="151" spans="1:18" s="139" customFormat="1" ht="12.1" x14ac:dyDescent="0.2">
      <c r="A151" s="147"/>
      <c r="B151" s="148" t="s">
        <v>222</v>
      </c>
      <c r="C151" s="141"/>
      <c r="D151" s="141"/>
      <c r="E151" s="134"/>
      <c r="F151" s="135"/>
      <c r="G151" s="136"/>
      <c r="H151" s="137"/>
      <c r="I151" s="138"/>
      <c r="L151" s="138"/>
      <c r="M151" s="138"/>
      <c r="N151" s="138"/>
      <c r="O151" s="138"/>
      <c r="P151" s="138"/>
      <c r="Q151" s="138"/>
      <c r="R151" s="138"/>
    </row>
    <row r="152" spans="1:18" s="139" customFormat="1" ht="14.25" customHeight="1" thickBot="1" x14ac:dyDescent="0.25">
      <c r="B152" s="142"/>
      <c r="C152" s="143"/>
      <c r="D152" s="143"/>
      <c r="E152" s="143"/>
      <c r="F152" s="146" t="s">
        <v>196</v>
      </c>
      <c r="G152" s="144"/>
      <c r="H152" s="137"/>
      <c r="I152" s="138"/>
      <c r="L152" s="138"/>
      <c r="M152" s="138"/>
      <c r="N152" s="138"/>
      <c r="O152" s="138"/>
      <c r="P152" s="138"/>
      <c r="Q152" s="138"/>
      <c r="R152" s="138"/>
    </row>
    <row r="153" spans="1:18" s="139" customFormat="1" ht="52.6" customHeight="1" thickBot="1" x14ac:dyDescent="0.25">
      <c r="B153" s="158" t="s">
        <v>223</v>
      </c>
      <c r="C153" s="159" t="s">
        <v>241</v>
      </c>
      <c r="D153" s="4" t="str">
        <f>D8</f>
        <v>BUGET
2022</v>
      </c>
      <c r="E153" s="63" t="str">
        <f>E8</f>
        <v>DESCHIDERI
01.01. - 30.04.2022</v>
      </c>
      <c r="F153" s="209" t="str">
        <f>F8</f>
        <v>PLĂȚI
 01.01. - 30.04.2022</v>
      </c>
      <c r="G153" s="145"/>
      <c r="J153" s="138"/>
      <c r="K153" s="138"/>
      <c r="L153" s="138"/>
      <c r="M153" s="138"/>
      <c r="N153" s="138"/>
      <c r="O153" s="138"/>
      <c r="P153" s="138"/>
    </row>
    <row r="154" spans="1:18" ht="22.5" customHeight="1" thickTop="1" thickBot="1" x14ac:dyDescent="0.35">
      <c r="B154" s="104" t="s">
        <v>200</v>
      </c>
      <c r="C154" s="45" t="s">
        <v>201</v>
      </c>
      <c r="D154" s="46">
        <v>1</v>
      </c>
      <c r="E154" s="64">
        <v>2</v>
      </c>
      <c r="F154" s="79">
        <v>3</v>
      </c>
      <c r="L154" s="129"/>
    </row>
    <row r="155" spans="1:18" s="139" customFormat="1" ht="19.45" customHeight="1" thickBot="1" x14ac:dyDescent="0.25">
      <c r="B155" s="160" t="s">
        <v>225</v>
      </c>
      <c r="C155" s="161" t="s">
        <v>224</v>
      </c>
      <c r="D155" s="191">
        <f>D156+C183</f>
        <v>145905</v>
      </c>
      <c r="E155" s="191">
        <f>E156</f>
        <v>21208.83</v>
      </c>
      <c r="F155" s="192">
        <f>F156</f>
        <v>15135.532999999999</v>
      </c>
      <c r="G155" s="138"/>
      <c r="J155" s="138"/>
      <c r="K155" s="138"/>
      <c r="L155" s="138"/>
      <c r="M155" s="138"/>
      <c r="N155" s="138"/>
      <c r="O155" s="138"/>
      <c r="P155" s="138"/>
    </row>
    <row r="156" spans="1:18" s="139" customFormat="1" ht="24.05" customHeight="1" thickBot="1" x14ac:dyDescent="0.25">
      <c r="B156" s="149" t="s">
        <v>226</v>
      </c>
      <c r="C156" s="140"/>
      <c r="D156" s="193">
        <f>D157+D164+C180+D159</f>
        <v>145905</v>
      </c>
      <c r="E156" s="193">
        <f>E157+E159+E164+D180</f>
        <v>21208.83</v>
      </c>
      <c r="F156" s="194">
        <f>F157+F159+F164+E180</f>
        <v>15135.532999999999</v>
      </c>
      <c r="G156" s="138"/>
      <c r="J156" s="138"/>
      <c r="K156" s="138"/>
      <c r="L156" s="138"/>
      <c r="M156" s="138"/>
      <c r="N156" s="138"/>
      <c r="O156" s="138"/>
      <c r="P156" s="138"/>
    </row>
    <row r="157" spans="1:18" s="139" customFormat="1" ht="17.3" customHeight="1" thickTop="1" thickBot="1" x14ac:dyDescent="0.25">
      <c r="B157" s="182" t="s">
        <v>227</v>
      </c>
      <c r="C157" s="183">
        <v>51</v>
      </c>
      <c r="D157" s="198">
        <f>D158</f>
        <v>100000</v>
      </c>
      <c r="E157" s="198">
        <f>E158</f>
        <v>14900</v>
      </c>
      <c r="F157" s="199">
        <f>F158</f>
        <v>14900</v>
      </c>
      <c r="G157" s="138"/>
      <c r="J157" s="138"/>
      <c r="K157" s="138"/>
      <c r="L157" s="138"/>
      <c r="M157" s="138"/>
      <c r="N157" s="138"/>
      <c r="O157" s="138"/>
      <c r="P157" s="138"/>
    </row>
    <row r="158" spans="1:18" s="139" customFormat="1" ht="21.05" customHeight="1" thickBot="1" x14ac:dyDescent="0.3">
      <c r="B158" s="153" t="s">
        <v>229</v>
      </c>
      <c r="C158" s="17" t="s">
        <v>228</v>
      </c>
      <c r="D158" s="25">
        <v>100000</v>
      </c>
      <c r="E158" s="25">
        <v>14900</v>
      </c>
      <c r="F158" s="197">
        <v>14900</v>
      </c>
      <c r="G158" s="138"/>
      <c r="J158" s="138"/>
      <c r="K158" s="138"/>
      <c r="L158" s="138"/>
      <c r="M158" s="138"/>
      <c r="N158" s="138"/>
      <c r="O158" s="138"/>
      <c r="P158" s="138"/>
    </row>
    <row r="159" spans="1:18" s="139" customFormat="1" ht="21.05" customHeight="1" thickBot="1" x14ac:dyDescent="0.25">
      <c r="B159" s="171" t="s">
        <v>126</v>
      </c>
      <c r="C159" s="179" t="s">
        <v>230</v>
      </c>
      <c r="D159" s="195">
        <f>D160+D162</f>
        <v>750</v>
      </c>
      <c r="E159" s="195">
        <f>E160+E162</f>
        <v>50</v>
      </c>
      <c r="F159" s="196">
        <f t="shared" ref="F159" si="14">F160+F162</f>
        <v>50</v>
      </c>
      <c r="G159" s="138"/>
      <c r="J159" s="138"/>
      <c r="K159" s="138"/>
      <c r="L159" s="138"/>
      <c r="M159" s="138"/>
      <c r="N159" s="138"/>
      <c r="O159" s="138"/>
      <c r="P159" s="138"/>
    </row>
    <row r="160" spans="1:18" s="139" customFormat="1" ht="21.05" customHeight="1" thickBot="1" x14ac:dyDescent="0.25">
      <c r="B160" s="184" t="s">
        <v>127</v>
      </c>
      <c r="C160" s="185" t="s">
        <v>260</v>
      </c>
      <c r="D160" s="200">
        <f>D161</f>
        <v>0</v>
      </c>
      <c r="E160" s="200">
        <f t="shared" ref="E160:F160" si="15">E161</f>
        <v>0</v>
      </c>
      <c r="F160" s="201">
        <f t="shared" si="15"/>
        <v>0</v>
      </c>
      <c r="G160" s="138"/>
      <c r="J160" s="138"/>
      <c r="K160" s="138"/>
      <c r="L160" s="138"/>
      <c r="M160" s="138"/>
      <c r="N160" s="138"/>
      <c r="O160" s="138"/>
      <c r="P160" s="138"/>
    </row>
    <row r="161" spans="2:16" s="139" customFormat="1" ht="21.05" customHeight="1" thickBot="1" x14ac:dyDescent="0.25">
      <c r="B161" s="190" t="s">
        <v>259</v>
      </c>
      <c r="C161" s="188" t="s">
        <v>140</v>
      </c>
      <c r="D161" s="214">
        <v>0</v>
      </c>
      <c r="E161" s="214">
        <v>0</v>
      </c>
      <c r="F161" s="215">
        <v>0</v>
      </c>
      <c r="G161" s="138"/>
      <c r="J161" s="138"/>
      <c r="K161" s="138"/>
      <c r="L161" s="138"/>
      <c r="M161" s="138"/>
      <c r="N161" s="138"/>
      <c r="O161" s="138"/>
      <c r="P161" s="138"/>
    </row>
    <row r="162" spans="2:16" s="139" customFormat="1" ht="21.05" customHeight="1" thickBot="1" x14ac:dyDescent="0.25">
      <c r="B162" s="184" t="s">
        <v>261</v>
      </c>
      <c r="C162" s="185" t="s">
        <v>260</v>
      </c>
      <c r="D162" s="200">
        <f>D163</f>
        <v>750</v>
      </c>
      <c r="E162" s="200">
        <f t="shared" ref="E162:F162" si="16">E163</f>
        <v>50</v>
      </c>
      <c r="F162" s="196">
        <f t="shared" si="16"/>
        <v>50</v>
      </c>
      <c r="G162" s="138"/>
      <c r="J162" s="138"/>
      <c r="K162" s="138"/>
      <c r="L162" s="138"/>
      <c r="M162" s="138"/>
      <c r="N162" s="138"/>
      <c r="O162" s="138"/>
      <c r="P162" s="138"/>
    </row>
    <row r="163" spans="2:16" s="139" customFormat="1" ht="18.75" customHeight="1" x14ac:dyDescent="0.2">
      <c r="B163" s="180" t="s">
        <v>139</v>
      </c>
      <c r="C163" s="189" t="s">
        <v>140</v>
      </c>
      <c r="D163" s="186">
        <v>750</v>
      </c>
      <c r="E163" s="186">
        <v>50</v>
      </c>
      <c r="F163" s="187">
        <v>50</v>
      </c>
      <c r="G163" s="138"/>
      <c r="J163" s="138"/>
      <c r="K163" s="138"/>
      <c r="L163" s="138"/>
      <c r="M163" s="138"/>
      <c r="N163" s="138"/>
      <c r="O163" s="138"/>
      <c r="P163" s="138"/>
    </row>
    <row r="164" spans="2:16" s="139" customFormat="1" ht="27.8" customHeight="1" x14ac:dyDescent="0.2">
      <c r="B164" s="172" t="s">
        <v>231</v>
      </c>
      <c r="C164" s="164">
        <v>58</v>
      </c>
      <c r="D164" s="169">
        <f>D165+D177</f>
        <v>45155</v>
      </c>
      <c r="E164" s="169">
        <f>E165+E177</f>
        <v>6258.83</v>
      </c>
      <c r="F164" s="170">
        <f t="shared" ref="F164" si="17">F165+F177</f>
        <v>185.53300000000002</v>
      </c>
      <c r="G164" s="138"/>
      <c r="J164" s="138"/>
      <c r="K164" s="138"/>
      <c r="L164" s="138"/>
      <c r="M164" s="138"/>
      <c r="N164" s="138"/>
      <c r="O164" s="138"/>
      <c r="P164" s="138"/>
    </row>
    <row r="165" spans="2:16" s="139" customFormat="1" ht="21.05" customHeight="1" x14ac:dyDescent="0.2">
      <c r="B165" s="173" t="s">
        <v>232</v>
      </c>
      <c r="C165" s="154">
        <v>58.01</v>
      </c>
      <c r="D165" s="202">
        <f>D166+D167+D168</f>
        <v>41555</v>
      </c>
      <c r="E165" s="202">
        <f>E166+E167+E168</f>
        <v>5508.83</v>
      </c>
      <c r="F165" s="204">
        <f>SUM(F166:F168)</f>
        <v>114.003</v>
      </c>
      <c r="G165" s="138"/>
      <c r="J165" s="138"/>
      <c r="K165" s="138"/>
      <c r="L165" s="138"/>
      <c r="M165" s="138"/>
      <c r="N165" s="138"/>
      <c r="O165" s="138"/>
      <c r="P165" s="138"/>
    </row>
    <row r="166" spans="2:16" s="139" customFormat="1" ht="21.05" customHeight="1" x14ac:dyDescent="0.2">
      <c r="B166" s="174" t="s">
        <v>233</v>
      </c>
      <c r="C166" s="38" t="s">
        <v>176</v>
      </c>
      <c r="D166" s="37">
        <f>D170</f>
        <v>3552</v>
      </c>
      <c r="E166" s="37">
        <f>E170</f>
        <v>704.83</v>
      </c>
      <c r="F166" s="203">
        <f>F170</f>
        <v>17.087</v>
      </c>
      <c r="G166" s="138"/>
      <c r="J166" s="138"/>
      <c r="K166" s="138"/>
      <c r="L166" s="138"/>
      <c r="M166" s="138"/>
      <c r="N166" s="138"/>
      <c r="O166" s="138"/>
      <c r="P166" s="138"/>
    </row>
    <row r="167" spans="2:16" s="139" customFormat="1" ht="21.05" customHeight="1" x14ac:dyDescent="0.2">
      <c r="B167" s="174" t="s">
        <v>234</v>
      </c>
      <c r="C167" s="38" t="s">
        <v>175</v>
      </c>
      <c r="D167" s="37">
        <f>D171</f>
        <v>22121</v>
      </c>
      <c r="E167" s="37">
        <f t="shared" ref="E167:F168" si="18">E171</f>
        <v>4001</v>
      </c>
      <c r="F167" s="203">
        <f t="shared" si="18"/>
        <v>96.825000000000003</v>
      </c>
      <c r="G167" s="138"/>
      <c r="J167" s="138"/>
      <c r="K167" s="138"/>
      <c r="L167" s="138"/>
      <c r="M167" s="138"/>
      <c r="N167" s="138"/>
      <c r="O167" s="138"/>
      <c r="P167" s="138"/>
    </row>
    <row r="168" spans="2:16" s="139" customFormat="1" ht="21.05" customHeight="1" x14ac:dyDescent="0.2">
      <c r="B168" s="175" t="s">
        <v>181</v>
      </c>
      <c r="C168" s="38" t="s">
        <v>177</v>
      </c>
      <c r="D168" s="37">
        <f>D172</f>
        <v>15882</v>
      </c>
      <c r="E168" s="37">
        <f t="shared" si="18"/>
        <v>803</v>
      </c>
      <c r="F168" s="203">
        <f t="shared" si="18"/>
        <v>9.0999999999999998E-2</v>
      </c>
      <c r="G168" s="138"/>
      <c r="J168" s="138"/>
      <c r="K168" s="138"/>
      <c r="L168" s="138"/>
      <c r="M168" s="138"/>
      <c r="N168" s="138"/>
      <c r="O168" s="138"/>
      <c r="P168" s="138"/>
    </row>
    <row r="169" spans="2:16" s="139" customFormat="1" ht="21.05" customHeight="1" x14ac:dyDescent="0.2">
      <c r="B169" s="176" t="s">
        <v>235</v>
      </c>
      <c r="C169" s="155">
        <v>58.01</v>
      </c>
      <c r="D169" s="58">
        <f>D170+D171+D172</f>
        <v>41555</v>
      </c>
      <c r="E169" s="58">
        <f>E170+E171+E172</f>
        <v>5508.83</v>
      </c>
      <c r="F169" s="204">
        <f>F170+F171+F172</f>
        <v>114.003</v>
      </c>
      <c r="G169" s="138"/>
      <c r="J169" s="138"/>
      <c r="K169" s="138"/>
      <c r="L169" s="138"/>
      <c r="M169" s="138"/>
      <c r="N169" s="138"/>
      <c r="O169" s="138"/>
      <c r="P169" s="138"/>
    </row>
    <row r="170" spans="2:16" s="139" customFormat="1" ht="21.05" customHeight="1" x14ac:dyDescent="0.2">
      <c r="B170" s="174" t="s">
        <v>233</v>
      </c>
      <c r="C170" s="156" t="s">
        <v>176</v>
      </c>
      <c r="D170" s="37">
        <v>3552</v>
      </c>
      <c r="E170" s="37">
        <v>704.83</v>
      </c>
      <c r="F170" s="203">
        <f>F174</f>
        <v>17.087</v>
      </c>
      <c r="G170" s="138"/>
      <c r="J170" s="138"/>
      <c r="K170" s="138"/>
      <c r="L170" s="138"/>
      <c r="M170" s="138"/>
      <c r="N170" s="138"/>
      <c r="O170" s="138"/>
      <c r="P170" s="138"/>
    </row>
    <row r="171" spans="2:16" s="139" customFormat="1" ht="21.05" customHeight="1" x14ac:dyDescent="0.2">
      <c r="B171" s="174" t="s">
        <v>234</v>
      </c>
      <c r="C171" s="157" t="s">
        <v>175</v>
      </c>
      <c r="D171" s="37">
        <v>22121</v>
      </c>
      <c r="E171" s="37">
        <v>4001</v>
      </c>
      <c r="F171" s="203">
        <f>F175</f>
        <v>96.825000000000003</v>
      </c>
      <c r="G171" s="138"/>
      <c r="J171" s="138"/>
      <c r="K171" s="138"/>
      <c r="L171" s="138"/>
      <c r="M171" s="138"/>
      <c r="N171" s="138"/>
      <c r="O171" s="138"/>
      <c r="P171" s="138"/>
    </row>
    <row r="172" spans="2:16" s="139" customFormat="1" ht="21.05" customHeight="1" x14ac:dyDescent="0.2">
      <c r="B172" s="175" t="s">
        <v>181</v>
      </c>
      <c r="C172" s="157" t="s">
        <v>177</v>
      </c>
      <c r="D172" s="37">
        <v>15882</v>
      </c>
      <c r="E172" s="37">
        <v>803</v>
      </c>
      <c r="F172" s="203">
        <f>F176</f>
        <v>9.0999999999999998E-2</v>
      </c>
      <c r="G172" s="138"/>
      <c r="J172" s="138"/>
      <c r="K172" s="138"/>
      <c r="L172" s="138"/>
      <c r="M172" s="138"/>
      <c r="N172" s="138"/>
      <c r="O172" s="138"/>
      <c r="P172" s="138"/>
    </row>
    <row r="173" spans="2:16" s="139" customFormat="1" ht="21.05" customHeight="1" x14ac:dyDescent="0.25">
      <c r="B173" s="176" t="s">
        <v>237</v>
      </c>
      <c r="C173" s="17" t="s">
        <v>236</v>
      </c>
      <c r="D173" s="58">
        <f>D174+D175+D176</f>
        <v>41555</v>
      </c>
      <c r="E173" s="58">
        <f>E174+E175+E176</f>
        <v>5508.83</v>
      </c>
      <c r="F173" s="206">
        <f>F174+F175+F176</f>
        <v>114.003</v>
      </c>
      <c r="G173" s="138"/>
      <c r="J173" s="138"/>
      <c r="K173" s="138"/>
      <c r="L173" s="138"/>
      <c r="M173" s="138"/>
      <c r="N173" s="138"/>
      <c r="O173" s="138"/>
      <c r="P173" s="138"/>
    </row>
    <row r="174" spans="2:16" s="139" customFormat="1" ht="21.05" customHeight="1" x14ac:dyDescent="0.2">
      <c r="B174" s="174" t="s">
        <v>233</v>
      </c>
      <c r="C174" s="157" t="s">
        <v>176</v>
      </c>
      <c r="D174" s="37">
        <v>3552</v>
      </c>
      <c r="E174" s="37">
        <v>704.83</v>
      </c>
      <c r="F174" s="205">
        <v>17.087</v>
      </c>
      <c r="G174" s="138"/>
      <c r="J174" s="138"/>
      <c r="K174" s="138"/>
      <c r="L174" s="138"/>
      <c r="M174" s="138"/>
      <c r="N174" s="138"/>
      <c r="O174" s="138"/>
      <c r="P174" s="138"/>
    </row>
    <row r="175" spans="2:16" s="139" customFormat="1" ht="21.05" customHeight="1" x14ac:dyDescent="0.2">
      <c r="B175" s="174" t="s">
        <v>234</v>
      </c>
      <c r="C175" s="157" t="s">
        <v>175</v>
      </c>
      <c r="D175" s="37">
        <v>22121</v>
      </c>
      <c r="E175" s="37">
        <v>4001</v>
      </c>
      <c r="F175" s="205">
        <v>96.825000000000003</v>
      </c>
      <c r="G175" s="138"/>
      <c r="J175" s="138"/>
      <c r="K175" s="138"/>
      <c r="L175" s="138"/>
      <c r="M175" s="138"/>
      <c r="N175" s="138"/>
      <c r="O175" s="138"/>
      <c r="P175" s="138"/>
    </row>
    <row r="176" spans="2:16" s="139" customFormat="1" ht="21.05" customHeight="1" x14ac:dyDescent="0.2">
      <c r="B176" s="175" t="s">
        <v>181</v>
      </c>
      <c r="C176" s="157" t="s">
        <v>177</v>
      </c>
      <c r="D176" s="37">
        <v>15882</v>
      </c>
      <c r="E176" s="37">
        <v>803</v>
      </c>
      <c r="F176" s="205">
        <v>9.0999999999999998E-2</v>
      </c>
      <c r="G176" s="138"/>
      <c r="J176" s="138"/>
      <c r="K176" s="138"/>
      <c r="L176" s="138"/>
      <c r="M176" s="138"/>
      <c r="N176" s="138"/>
      <c r="O176" s="138"/>
      <c r="P176" s="138"/>
    </row>
    <row r="177" spans="2:16" s="139" customFormat="1" ht="21.05" customHeight="1" x14ac:dyDescent="0.2">
      <c r="B177" s="177" t="s">
        <v>239</v>
      </c>
      <c r="C177" s="26" t="s">
        <v>238</v>
      </c>
      <c r="D177" s="58">
        <f>D178+D179</f>
        <v>3600</v>
      </c>
      <c r="E177" s="58">
        <f>E178+E179</f>
        <v>750</v>
      </c>
      <c r="F177" s="204">
        <f t="shared" ref="F177" si="19">F178+F179</f>
        <v>71.53</v>
      </c>
      <c r="G177" s="138"/>
      <c r="J177" s="138"/>
      <c r="K177" s="138"/>
      <c r="L177" s="138"/>
      <c r="M177" s="138"/>
      <c r="N177" s="138"/>
      <c r="O177" s="138"/>
      <c r="P177" s="138"/>
    </row>
    <row r="178" spans="2:16" s="139" customFormat="1" ht="21.05" customHeight="1" x14ac:dyDescent="0.2">
      <c r="B178" s="175" t="s">
        <v>233</v>
      </c>
      <c r="C178" s="156" t="s">
        <v>178</v>
      </c>
      <c r="D178" s="37">
        <v>577</v>
      </c>
      <c r="E178" s="37">
        <v>120</v>
      </c>
      <c r="F178" s="203">
        <v>11.456</v>
      </c>
      <c r="G178" s="138"/>
      <c r="J178" s="138"/>
      <c r="K178" s="138"/>
      <c r="L178" s="138"/>
      <c r="M178" s="138"/>
      <c r="N178" s="138"/>
      <c r="O178" s="138"/>
      <c r="P178" s="138"/>
    </row>
    <row r="179" spans="2:16" s="139" customFormat="1" ht="21.05" customHeight="1" thickBot="1" x14ac:dyDescent="0.25">
      <c r="B179" s="178" t="s">
        <v>240</v>
      </c>
      <c r="C179" s="150" t="s">
        <v>179</v>
      </c>
      <c r="D179" s="207">
        <v>3023</v>
      </c>
      <c r="E179" s="207">
        <v>630</v>
      </c>
      <c r="F179" s="208">
        <v>60.073999999999998</v>
      </c>
      <c r="G179" s="138"/>
      <c r="J179" s="138"/>
      <c r="K179" s="138"/>
      <c r="L179" s="138"/>
      <c r="M179" s="138"/>
      <c r="N179" s="138"/>
      <c r="O179" s="138"/>
      <c r="P179" s="138"/>
    </row>
    <row r="182" spans="2:16" x14ac:dyDescent="0.3">
      <c r="B182" s="181" t="s">
        <v>258</v>
      </c>
    </row>
    <row r="183" spans="2:16" ht="15" thickBot="1" x14ac:dyDescent="0.35">
      <c r="F183" t="s">
        <v>254</v>
      </c>
    </row>
    <row r="184" spans="2:16" s="139" customFormat="1" ht="52.6" customHeight="1" thickBot="1" x14ac:dyDescent="0.25">
      <c r="B184" s="158" t="s">
        <v>223</v>
      </c>
      <c r="C184" s="159" t="s">
        <v>241</v>
      </c>
      <c r="D184" s="4" t="str">
        <f>D8</f>
        <v>BUGET
2022</v>
      </c>
      <c r="E184" s="4" t="str">
        <f>E8</f>
        <v>DESCHIDERI
01.01. - 30.04.2022</v>
      </c>
      <c r="F184" s="209" t="str">
        <f>F8</f>
        <v>PLĂȚI
 01.01. - 30.04.2022</v>
      </c>
      <c r="G184" s="145"/>
      <c r="J184" s="138"/>
      <c r="K184" s="138"/>
      <c r="L184" s="138"/>
      <c r="M184" s="138"/>
      <c r="N184" s="138"/>
      <c r="O184" s="138"/>
      <c r="P184" s="138"/>
    </row>
    <row r="185" spans="2:16" ht="17.3" customHeight="1" thickTop="1" thickBot="1" x14ac:dyDescent="0.35">
      <c r="B185" s="104" t="s">
        <v>200</v>
      </c>
      <c r="C185" s="45" t="s">
        <v>201</v>
      </c>
      <c r="D185" s="46">
        <v>1</v>
      </c>
      <c r="E185" s="64">
        <v>2</v>
      </c>
      <c r="F185" s="79">
        <v>3</v>
      </c>
      <c r="L185" s="129"/>
    </row>
    <row r="186" spans="2:16" s="139" customFormat="1" ht="19.45" customHeight="1" thickBot="1" x14ac:dyDescent="0.25">
      <c r="B186" s="160" t="s">
        <v>225</v>
      </c>
      <c r="C186" s="161" t="s">
        <v>255</v>
      </c>
      <c r="D186" s="191">
        <f>D187+C211</f>
        <v>410</v>
      </c>
      <c r="E186" s="191">
        <f>E187+E211</f>
        <v>180</v>
      </c>
      <c r="F186" s="192">
        <f>F187+F211</f>
        <v>38.984000000000002</v>
      </c>
      <c r="G186" s="138"/>
      <c r="J186" s="138"/>
      <c r="K186" s="138"/>
      <c r="L186" s="138"/>
      <c r="M186" s="138"/>
      <c r="N186" s="138"/>
      <c r="O186" s="138"/>
      <c r="P186" s="138"/>
    </row>
    <row r="187" spans="2:16" s="139" customFormat="1" ht="24.05" customHeight="1" thickBot="1" x14ac:dyDescent="0.25">
      <c r="B187" s="149" t="s">
        <v>226</v>
      </c>
      <c r="C187" s="140"/>
      <c r="D187" s="193">
        <f>D188+D192+C208+D190</f>
        <v>410</v>
      </c>
      <c r="E187" s="193">
        <f>E188+E190+E192+D208</f>
        <v>180</v>
      </c>
      <c r="F187" s="194">
        <f>F188+F190+F192+E208</f>
        <v>38.984000000000002</v>
      </c>
      <c r="G187" s="138"/>
      <c r="J187" s="138"/>
      <c r="K187" s="138"/>
      <c r="L187" s="138"/>
      <c r="M187" s="138"/>
      <c r="N187" s="138"/>
      <c r="O187" s="138"/>
      <c r="P187" s="138"/>
    </row>
    <row r="188" spans="2:16" s="139" customFormat="1" ht="21.05" customHeight="1" thickBot="1" x14ac:dyDescent="0.25">
      <c r="B188" s="151" t="s">
        <v>256</v>
      </c>
      <c r="C188" s="152">
        <v>55</v>
      </c>
      <c r="D188" s="195">
        <f>D189</f>
        <v>410</v>
      </c>
      <c r="E188" s="195">
        <f>E189</f>
        <v>180</v>
      </c>
      <c r="F188" s="196">
        <f>F189</f>
        <v>38.984000000000002</v>
      </c>
      <c r="G188" s="138"/>
      <c r="J188" s="138"/>
      <c r="K188" s="138"/>
      <c r="L188" s="138"/>
      <c r="M188" s="138"/>
      <c r="N188" s="138"/>
      <c r="O188" s="138"/>
      <c r="P188" s="138"/>
    </row>
    <row r="189" spans="2:16" s="139" customFormat="1" ht="21.05" customHeight="1" thickBot="1" x14ac:dyDescent="0.25">
      <c r="B189" s="210" t="s">
        <v>229</v>
      </c>
      <c r="C189" s="211" t="s">
        <v>257</v>
      </c>
      <c r="D189" s="212">
        <v>410</v>
      </c>
      <c r="E189" s="212">
        <v>180</v>
      </c>
      <c r="F189" s="213">
        <v>38.984000000000002</v>
      </c>
      <c r="G189" s="138"/>
      <c r="J189" s="138"/>
      <c r="K189" s="138"/>
      <c r="L189" s="138"/>
      <c r="M189" s="138"/>
      <c r="N189" s="138"/>
      <c r="O189" s="138"/>
      <c r="P189" s="138"/>
    </row>
  </sheetData>
  <mergeCells count="2">
    <mergeCell ref="B5:F5"/>
    <mergeCell ref="B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febr</vt:lpstr>
      <vt:lpstr>Sheet1</vt:lpstr>
      <vt:lpstr>febr!Print_Titles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 Luminița DINU</dc:creator>
  <cp:lastModifiedBy>Iuliana DINU</cp:lastModifiedBy>
  <cp:lastPrinted>2023-03-23T14:35:27Z</cp:lastPrinted>
  <dcterms:created xsi:type="dcterms:W3CDTF">2015-03-17T08:03:31Z</dcterms:created>
  <dcterms:modified xsi:type="dcterms:W3CDTF">2023-03-23T14:38:54Z</dcterms:modified>
</cp:coreProperties>
</file>